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673"/>
  </bookViews>
  <sheets>
    <sheet name="認定・制度判定シート" sheetId="16" r:id="rId1"/>
    <sheet name="危機関連作成" sheetId="13" r:id="rId2"/>
    <sheet name="SN4号作成" sheetId="21" r:id="rId3"/>
    <sheet name="SN５号作成（別紙のみ）" sheetId="22" r:id="rId4"/>
    <sheet name="制度整理表" sheetId="11" r:id="rId5"/>
    <sheet name="選択チャート" sheetId="25" r:id="rId6"/>
  </sheets>
  <definedNames>
    <definedName name="_xlnm.Print_Area" localSheetId="4">制度整理表!$A$1:$M$16</definedName>
    <definedName name="_xlnm.Print_Area" localSheetId="5">選択チャート!$A$1:$S$35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6" l="1"/>
  <c r="L8" i="16" l="1"/>
  <c r="L9" i="16" s="1"/>
  <c r="L12" i="16"/>
  <c r="L13" i="16" s="1"/>
  <c r="O9" i="16" l="1"/>
  <c r="S12" i="16" s="1"/>
  <c r="E13" i="16" l="1"/>
  <c r="E9" i="16"/>
  <c r="H9" i="16" l="1"/>
  <c r="D4" i="21" l="1"/>
  <c r="D4" i="13"/>
  <c r="Z12" i="22" l="1"/>
  <c r="Z10" i="22"/>
  <c r="AI12" i="22"/>
  <c r="AI10" i="22"/>
  <c r="N28" i="13" l="1"/>
  <c r="N27" i="13"/>
  <c r="N28" i="21" l="1"/>
  <c r="N27" i="21"/>
  <c r="Q14" i="22" l="1"/>
  <c r="H14" i="22"/>
  <c r="Q12" i="22"/>
  <c r="H12" i="22"/>
  <c r="Q10" i="22"/>
  <c r="H10" i="22"/>
  <c r="K23" i="21"/>
  <c r="K21" i="21"/>
  <c r="AI13" i="21"/>
  <c r="Z13" i="21"/>
  <c r="AI11" i="21"/>
  <c r="Z11" i="21"/>
  <c r="AI9" i="21"/>
  <c r="Z9" i="21"/>
  <c r="K23" i="13"/>
  <c r="K21" i="13"/>
  <c r="I21" i="22" l="1"/>
  <c r="M18" i="13"/>
  <c r="AA20" i="21"/>
  <c r="M18" i="21"/>
  <c r="AI13" i="13"/>
  <c r="Z13" i="13"/>
  <c r="AI11" i="13"/>
  <c r="Z11" i="13"/>
  <c r="AI9" i="13"/>
  <c r="Z9" i="13"/>
  <c r="AI14" i="22" l="1"/>
  <c r="AI17" i="22" l="1"/>
  <c r="Z17" i="22" l="1"/>
  <c r="Z14" i="22"/>
  <c r="AA20" i="13"/>
  <c r="H10" i="16"/>
  <c r="S11" i="16" s="1"/>
  <c r="AA21" i="22" l="1"/>
  <c r="H17" i="22"/>
  <c r="Z16" i="21"/>
  <c r="AI16" i="21"/>
  <c r="Q17" i="22"/>
  <c r="Z16" i="13"/>
  <c r="AI16" i="13"/>
  <c r="D6" i="16"/>
  <c r="D7" i="16" s="1"/>
  <c r="D8" i="16" l="1"/>
  <c r="K8" i="16"/>
  <c r="K6" i="16" s="1"/>
  <c r="D11" i="16"/>
  <c r="D12" i="16"/>
  <c r="L3" i="16"/>
  <c r="D10" i="16"/>
  <c r="L10" i="22"/>
  <c r="AD9" i="21"/>
  <c r="AD9" i="13"/>
  <c r="M24" i="22"/>
  <c r="O25" i="21"/>
  <c r="P25" i="13"/>
  <c r="AE23" i="21"/>
  <c r="D20" i="16"/>
  <c r="D26" i="16"/>
  <c r="G26" i="16" s="1"/>
  <c r="AE23" i="13"/>
  <c r="D23" i="16"/>
  <c r="L23" i="16" s="1"/>
  <c r="D9" i="16"/>
  <c r="K12" i="16" l="1"/>
  <c r="K7" i="16"/>
  <c r="K11" i="16" s="1"/>
  <c r="AD14" i="22"/>
  <c r="G23" i="16"/>
  <c r="K10" i="16"/>
  <c r="K13" i="16" s="1"/>
  <c r="K9" i="16"/>
  <c r="G20" i="16"/>
  <c r="U14" i="22"/>
  <c r="AD10" i="22"/>
  <c r="U9" i="21"/>
  <c r="C10" i="22"/>
  <c r="U9" i="13"/>
  <c r="L14" i="22"/>
  <c r="AD13" i="21"/>
  <c r="AD13" i="13"/>
  <c r="L12" i="22"/>
  <c r="AD11" i="21"/>
  <c r="AD11" i="13"/>
  <c r="D13" i="16"/>
  <c r="L20" i="16"/>
  <c r="L26" i="16" l="1"/>
  <c r="U12" i="22"/>
  <c r="AD12" i="22"/>
  <c r="U13" i="21"/>
  <c r="C14" i="22"/>
  <c r="U13" i="13"/>
  <c r="C12" i="22"/>
  <c r="U11" i="21"/>
  <c r="U11" i="13"/>
  <c r="U10" i="22" l="1"/>
</calcChain>
</file>

<file path=xl/sharedStrings.xml><?xml version="1.0" encoding="utf-8"?>
<sst xmlns="http://schemas.openxmlformats.org/spreadsheetml/2006/main" count="334" uniqueCount="202">
  <si>
    <t>３か月比較</t>
    <rPh sb="2" eb="3">
      <t>ゲツ</t>
    </rPh>
    <rPh sb="3" eb="5">
      <t>ヒカク</t>
    </rPh>
    <phoneticPr fontId="4"/>
  </si>
  <si>
    <t>▲20％</t>
    <phoneticPr fontId="4"/>
  </si>
  <si>
    <t>▲15％</t>
    <phoneticPr fontId="4"/>
  </si>
  <si>
    <t>⇒</t>
    <phoneticPr fontId="4"/>
  </si>
  <si>
    <t>最近月比較</t>
    <rPh sb="0" eb="2">
      <t>サイキン</t>
    </rPh>
    <rPh sb="2" eb="3">
      <t>ツキ</t>
    </rPh>
    <rPh sb="3" eb="5">
      <t>ヒカク</t>
    </rPh>
    <phoneticPr fontId="4"/>
  </si>
  <si>
    <t>認定基準</t>
    <rPh sb="0" eb="2">
      <t>ニンテイ</t>
    </rPh>
    <rPh sb="2" eb="4">
      <t>キジュン</t>
    </rPh>
    <phoneticPr fontId="4"/>
  </si>
  <si>
    <t>認定申請書・比較表作成</t>
    <phoneticPr fontId="4"/>
  </si>
  <si>
    <t>判定基準月</t>
    <rPh sb="0" eb="2">
      <t>ハンテイ</t>
    </rPh>
    <rPh sb="2" eb="4">
      <t>キジュン</t>
    </rPh>
    <rPh sb="4" eb="5">
      <t>ゲツ</t>
    </rPh>
    <phoneticPr fontId="4"/>
  </si>
  <si>
    <t>ご利用可能な制度</t>
    <rPh sb="1" eb="3">
      <t>リヨウ</t>
    </rPh>
    <rPh sb="3" eb="5">
      <t>カノウ</t>
    </rPh>
    <rPh sb="6" eb="8">
      <t>セイド</t>
    </rPh>
    <phoneticPr fontId="4"/>
  </si>
  <si>
    <r>
      <t>中小企業者名(</t>
    </r>
    <r>
      <rPr>
        <b/>
        <sz val="11"/>
        <color rgb="FF0070C0"/>
        <rFont val="HG丸ｺﾞｼｯｸM-PRO"/>
        <family val="3"/>
        <charset val="128"/>
      </rPr>
      <t>任意</t>
    </r>
    <r>
      <rPr>
        <sz val="11"/>
        <color theme="1"/>
        <rFont val="HG丸ｺﾞｼｯｸM-PRO"/>
        <family val="3"/>
        <charset val="128"/>
      </rPr>
      <t>)</t>
    </r>
    <rPh sb="0" eb="2">
      <t>チュウショウ</t>
    </rPh>
    <rPh sb="2" eb="4">
      <t>キギョウ</t>
    </rPh>
    <rPh sb="4" eb="5">
      <t>シャ</t>
    </rPh>
    <rPh sb="5" eb="6">
      <t>メイ</t>
    </rPh>
    <rPh sb="7" eb="9">
      <t>ニンイ</t>
    </rPh>
    <phoneticPr fontId="4"/>
  </si>
  <si>
    <r>
      <rPr>
        <b/>
        <sz val="11"/>
        <color rgb="FF0070C0"/>
        <rFont val="HG丸ｺﾞｼｯｸM-PRO"/>
        <family val="3"/>
        <charset val="128"/>
      </rPr>
      <t>前期</t>
    </r>
    <r>
      <rPr>
        <sz val="11"/>
        <color theme="1"/>
        <rFont val="HG丸ｺﾞｼｯｸM-PRO"/>
        <family val="3"/>
        <charset val="128"/>
      </rPr>
      <t>の売上</t>
    </r>
    <r>
      <rPr>
        <b/>
        <sz val="11"/>
        <color rgb="FFFF0000"/>
        <rFont val="HG丸ｺﾞｼｯｸM-PRO"/>
        <family val="3"/>
        <charset val="128"/>
      </rPr>
      <t>実績</t>
    </r>
    <r>
      <rPr>
        <sz val="11"/>
        <color theme="1"/>
        <rFont val="HG丸ｺﾞｼｯｸM-PRO"/>
        <family val="3"/>
        <charset val="128"/>
      </rPr>
      <t>（B）</t>
    </r>
    <rPh sb="0" eb="2">
      <t>ゼンキ</t>
    </rPh>
    <rPh sb="3" eb="5">
      <t>ウリアゲ</t>
    </rPh>
    <rPh sb="5" eb="7">
      <t>ジッセキ</t>
    </rPh>
    <phoneticPr fontId="4"/>
  </si>
  <si>
    <r>
      <rPr>
        <b/>
        <sz val="11"/>
        <color rgb="FF0070C0"/>
        <rFont val="HG丸ｺﾞｼｯｸM-PRO"/>
        <family val="3"/>
        <charset val="128"/>
      </rPr>
      <t>前期</t>
    </r>
    <r>
      <rPr>
        <sz val="11"/>
        <color theme="1"/>
        <rFont val="HG丸ｺﾞｼｯｸM-PRO"/>
        <family val="3"/>
        <charset val="128"/>
      </rPr>
      <t>の売上</t>
    </r>
    <r>
      <rPr>
        <b/>
        <sz val="11"/>
        <color rgb="FFFF0000"/>
        <rFont val="HG丸ｺﾞｼｯｸM-PRO"/>
        <family val="3"/>
        <charset val="128"/>
      </rPr>
      <t>実績</t>
    </r>
    <r>
      <rPr>
        <sz val="11"/>
        <color theme="1"/>
        <rFont val="HG丸ｺﾞｼｯｸM-PRO"/>
        <family val="3"/>
        <charset val="128"/>
      </rPr>
      <t>（D）</t>
    </r>
    <rPh sb="0" eb="2">
      <t>ゼンキ</t>
    </rPh>
    <rPh sb="3" eb="5">
      <t>ウリアゲ</t>
    </rPh>
    <rPh sb="5" eb="7">
      <t>ジッセキ</t>
    </rPh>
    <phoneticPr fontId="4"/>
  </si>
  <si>
    <r>
      <t>その後の</t>
    </r>
    <r>
      <rPr>
        <b/>
        <sz val="11"/>
        <color rgb="FF7030A0"/>
        <rFont val="HG丸ｺﾞｼｯｸM-PRO"/>
        <family val="3"/>
        <charset val="128"/>
      </rPr>
      <t>見込み</t>
    </r>
    <r>
      <rPr>
        <sz val="11"/>
        <color theme="1"/>
        <rFont val="HG丸ｺﾞｼｯｸM-PRO"/>
        <family val="3"/>
        <charset val="128"/>
      </rPr>
      <t>（C）</t>
    </r>
    <rPh sb="2" eb="3">
      <t>ゴ</t>
    </rPh>
    <rPh sb="4" eb="6">
      <t>ミコ</t>
    </rPh>
    <phoneticPr fontId="4"/>
  </si>
  <si>
    <t>ご注意：本チャートはすべての認定要件をカバーするものではありません。</t>
    <phoneticPr fontId="4"/>
  </si>
  <si>
    <t>←プルダウンでご選択ください</t>
    <rPh sb="8" eb="10">
      <t>センタク</t>
    </rPh>
    <phoneticPr fontId="4"/>
  </si>
  <si>
    <t>←任意でご入力ください</t>
    <rPh sb="1" eb="3">
      <t>ニンイ</t>
    </rPh>
    <rPh sb="5" eb="7">
      <t>ニュウリョク</t>
    </rPh>
    <phoneticPr fontId="4"/>
  </si>
  <si>
    <t>最近３か月売上合計(自動)</t>
    <rPh sb="0" eb="2">
      <t>サイキン</t>
    </rPh>
    <rPh sb="4" eb="5">
      <t>ゲツ</t>
    </rPh>
    <rPh sb="5" eb="7">
      <t>ウリアゲ</t>
    </rPh>
    <rPh sb="7" eb="9">
      <t>ゴウケイ</t>
    </rPh>
    <rPh sb="10" eb="12">
      <t>ジドウ</t>
    </rPh>
    <phoneticPr fontId="4"/>
  </si>
  <si>
    <t>前年３か月の売上合計(自動)</t>
    <rPh sb="0" eb="2">
      <t>ゼンネン</t>
    </rPh>
    <rPh sb="4" eb="5">
      <t>ゲツ</t>
    </rPh>
    <rPh sb="6" eb="7">
      <t>ウ</t>
    </rPh>
    <rPh sb="7" eb="8">
      <t>ア</t>
    </rPh>
    <rPh sb="8" eb="10">
      <t>ゴウケイ</t>
    </rPh>
    <rPh sb="11" eb="13">
      <t>ジドウ</t>
    </rPh>
    <phoneticPr fontId="4"/>
  </si>
  <si>
    <r>
      <t>←3月末の場合「</t>
    </r>
    <r>
      <rPr>
        <b/>
        <sz val="11"/>
        <color rgb="FFFF0000"/>
        <rFont val="HG丸ｺﾞｼｯｸM-PRO"/>
        <family val="3"/>
        <charset val="128"/>
      </rPr>
      <t>3/31</t>
    </r>
    <r>
      <rPr>
        <sz val="11"/>
        <color theme="1"/>
        <rFont val="HG丸ｺﾞｼｯｸM-PRO"/>
        <family val="3"/>
        <charset val="128"/>
      </rPr>
      <t>」と入力。</t>
    </r>
    <rPh sb="2" eb="3">
      <t>ガツ</t>
    </rPh>
    <rPh sb="3" eb="4">
      <t>マツ</t>
    </rPh>
    <rPh sb="5" eb="7">
      <t>バアイ</t>
    </rPh>
    <rPh sb="14" eb="16">
      <t>ニュウリョク</t>
    </rPh>
    <phoneticPr fontId="4"/>
  </si>
  <si>
    <t>最近１か月売上実績</t>
    <rPh sb="0" eb="2">
      <t>サイキン</t>
    </rPh>
    <rPh sb="4" eb="5">
      <t>ゲツ</t>
    </rPh>
    <rPh sb="5" eb="7">
      <t>ウリアゲ</t>
    </rPh>
    <rPh sb="7" eb="9">
      <t>ジッセキ</t>
    </rPh>
    <phoneticPr fontId="4"/>
  </si>
  <si>
    <t>前月</t>
    <rPh sb="0" eb="1">
      <t>マエ</t>
    </rPh>
    <rPh sb="1" eb="2">
      <t>ゲツ</t>
    </rPh>
    <phoneticPr fontId="4"/>
  </si>
  <si>
    <t>前々月</t>
    <rPh sb="0" eb="2">
      <t>ゼンゼン</t>
    </rPh>
    <rPh sb="2" eb="3">
      <t>ツキ</t>
    </rPh>
    <phoneticPr fontId="4"/>
  </si>
  <si>
    <t>上記に対応する
前年３か月売上実績</t>
    <rPh sb="0" eb="2">
      <t>ジョウキ</t>
    </rPh>
    <rPh sb="3" eb="5">
      <t>タイオウ</t>
    </rPh>
    <rPh sb="8" eb="10">
      <t>ゼンネン</t>
    </rPh>
    <rPh sb="12" eb="13">
      <t>ゲツ</t>
    </rPh>
    <rPh sb="13" eb="15">
      <t>ウリアゲ</t>
    </rPh>
    <rPh sb="15" eb="17">
      <t>ジッセキ</t>
    </rPh>
    <phoneticPr fontId="4"/>
  </si>
  <si>
    <t>５号認定基準</t>
    <rPh sb="1" eb="2">
      <t>ゴウ</t>
    </rPh>
    <rPh sb="2" eb="4">
      <t>ニンテイ</t>
    </rPh>
    <rPh sb="4" eb="6">
      <t>キジュン</t>
    </rPh>
    <phoneticPr fontId="4"/>
  </si>
  <si>
    <r>
      <t xml:space="preserve">▲ 5％
</t>
    </r>
    <r>
      <rPr>
        <sz val="10"/>
        <color rgb="FFFF0000"/>
        <rFont val="HG丸ｺﾞｼｯｸM-PRO"/>
        <family val="3"/>
        <charset val="128"/>
      </rPr>
      <t>業種該当</t>
    </r>
    <rPh sb="5" eb="7">
      <t>ギョウシュ</t>
    </rPh>
    <rPh sb="7" eb="9">
      <t>ガイトウ</t>
    </rPh>
    <phoneticPr fontId="4"/>
  </si>
  <si>
    <t>５号マスクデータ</t>
    <rPh sb="1" eb="2">
      <t>ゴウ</t>
    </rPh>
    <phoneticPr fontId="4"/>
  </si>
  <si>
    <t>①要件</t>
    <rPh sb="1" eb="3">
      <t>ヨウケン</t>
    </rPh>
    <phoneticPr fontId="4"/>
  </si>
  <si>
    <t>②要件</t>
    <rPh sb="1" eb="3">
      <t>ヨウケン</t>
    </rPh>
    <phoneticPr fontId="4"/>
  </si>
  <si>
    <t>前期及び当期売上高比較表</t>
    <rPh sb="0" eb="2">
      <t>ゼンキ</t>
    </rPh>
    <rPh sb="2" eb="3">
      <t>オヨ</t>
    </rPh>
    <rPh sb="4" eb="6">
      <t>トウキ</t>
    </rPh>
    <rPh sb="6" eb="8">
      <t>ウリアゲ</t>
    </rPh>
    <rPh sb="8" eb="9">
      <t>ダカ</t>
    </rPh>
    <rPh sb="9" eb="11">
      <t>ヒカク</t>
    </rPh>
    <rPh sb="11" eb="12">
      <t>ヒョウ</t>
    </rPh>
    <phoneticPr fontId="4"/>
  </si>
  <si>
    <t>前期売上高</t>
    <rPh sb="0" eb="2">
      <t>ゼンキ</t>
    </rPh>
    <rPh sb="2" eb="4">
      <t>ウリアゲ</t>
    </rPh>
    <rPh sb="4" eb="5">
      <t>ダカ</t>
    </rPh>
    <phoneticPr fontId="4"/>
  </si>
  <si>
    <t>当期売上高</t>
    <rPh sb="0" eb="2">
      <t>トウキ</t>
    </rPh>
    <rPh sb="2" eb="4">
      <t>ウリアゲ</t>
    </rPh>
    <rPh sb="4" eb="5">
      <t>ダカ</t>
    </rPh>
    <phoneticPr fontId="4"/>
  </si>
  <si>
    <t>（単位：千円）</t>
    <rPh sb="1" eb="3">
      <t>タンイ</t>
    </rPh>
    <rPh sb="4" eb="6">
      <t>センエン</t>
    </rPh>
    <phoneticPr fontId="4"/>
  </si>
  <si>
    <t>合計</t>
    <rPh sb="0" eb="2">
      <t>ゴウケイ</t>
    </rPh>
    <phoneticPr fontId="4"/>
  </si>
  <si>
    <t>減少率</t>
    <rPh sb="0" eb="3">
      <t>ゲンショウリツ</t>
    </rPh>
    <phoneticPr fontId="4"/>
  </si>
  <si>
    <t>（イ）最近１か月間の売上高等</t>
    <rPh sb="3" eb="5">
      <t>サイキン</t>
    </rPh>
    <rPh sb="7" eb="8">
      <t>ゲツ</t>
    </rPh>
    <rPh sb="8" eb="9">
      <t>アイダ</t>
    </rPh>
    <rPh sb="10" eb="12">
      <t>ウリアゲ</t>
    </rPh>
    <rPh sb="12" eb="13">
      <t>ダカ</t>
    </rPh>
    <rPh sb="13" eb="14">
      <t>トウ</t>
    </rPh>
    <phoneticPr fontId="4"/>
  </si>
  <si>
    <t>　（Ｂ－Ａ）÷B×100＝</t>
    <phoneticPr fontId="4"/>
  </si>
  <si>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4"/>
  </si>
  <si>
    <t>　（（Ｂ＋Ｄ）ー（Ａ＋Ｃ））÷（Ｂ＋Ｄ）×100＝</t>
    <phoneticPr fontId="4"/>
  </si>
  <si>
    <t>※注１．最近１か月分実績並びに以後２か月間の見込み及び前年同期分の売上高を計上すること。</t>
    <rPh sb="1" eb="2">
      <t>チュウ</t>
    </rPh>
    <rPh sb="4" eb="6">
      <t>サイキン</t>
    </rPh>
    <rPh sb="8" eb="9">
      <t>ツキ</t>
    </rPh>
    <rPh sb="9" eb="10">
      <t>ブン</t>
    </rPh>
    <rPh sb="10" eb="12">
      <t>ジッセキ</t>
    </rPh>
    <rPh sb="12" eb="13">
      <t>ナラ</t>
    </rPh>
    <rPh sb="15" eb="17">
      <t>イゴ</t>
    </rPh>
    <rPh sb="19" eb="20">
      <t>ツキ</t>
    </rPh>
    <rPh sb="20" eb="21">
      <t>アイダ</t>
    </rPh>
    <rPh sb="22" eb="24">
      <t>ミコ</t>
    </rPh>
    <rPh sb="25" eb="26">
      <t>オヨ</t>
    </rPh>
    <rPh sb="27" eb="29">
      <t>ゼンネン</t>
    </rPh>
    <rPh sb="29" eb="31">
      <t>ドウキ</t>
    </rPh>
    <rPh sb="31" eb="32">
      <t>ブン</t>
    </rPh>
    <rPh sb="33" eb="35">
      <t>ウリアゲ</t>
    </rPh>
    <rPh sb="35" eb="36">
      <t>ダカ</t>
    </rPh>
    <rPh sb="37" eb="39">
      <t>ケイジョウ</t>
    </rPh>
    <phoneticPr fontId="4"/>
  </si>
  <si>
    <t>※注２．当該月の各試算表を添付すること。</t>
    <rPh sb="1" eb="2">
      <t>チュウ</t>
    </rPh>
    <rPh sb="4" eb="6">
      <t>トウガイ</t>
    </rPh>
    <rPh sb="6" eb="7">
      <t>ツキ</t>
    </rPh>
    <rPh sb="8" eb="9">
      <t>カク</t>
    </rPh>
    <rPh sb="9" eb="12">
      <t>シサンヒョウ</t>
    </rPh>
    <rPh sb="13" eb="15">
      <t>テンプ</t>
    </rPh>
    <phoneticPr fontId="4"/>
  </si>
  <si>
    <t>上記のとおり相違ありません。</t>
    <rPh sb="0" eb="2">
      <t>ジョウキ</t>
    </rPh>
    <rPh sb="6" eb="8">
      <t>ソウイ</t>
    </rPh>
    <phoneticPr fontId="4"/>
  </si>
  <si>
    <t>住　　所</t>
    <rPh sb="0" eb="1">
      <t>ジュウ</t>
    </rPh>
    <rPh sb="3" eb="4">
      <t>ショ</t>
    </rPh>
    <phoneticPr fontId="4"/>
  </si>
  <si>
    <t>代表者名</t>
    <rPh sb="0" eb="3">
      <t>ダイヒョウシャ</t>
    </rPh>
    <rPh sb="3" eb="4">
      <t>メイ</t>
    </rPh>
    <phoneticPr fontId="4"/>
  </si>
  <si>
    <t>全　体　の　売　上　高</t>
    <rPh sb="0" eb="1">
      <t>ゼン</t>
    </rPh>
    <rPh sb="2" eb="3">
      <t>カラダ</t>
    </rPh>
    <rPh sb="6" eb="7">
      <t>バイ</t>
    </rPh>
    <rPh sb="8" eb="9">
      <t>ウエ</t>
    </rPh>
    <rPh sb="10" eb="11">
      <t>タカ</t>
    </rPh>
    <phoneticPr fontId="4"/>
  </si>
  <si>
    <t>全　体　の　売　上　高</t>
    <rPh sb="0" eb="1">
      <t>ゼン</t>
    </rPh>
    <rPh sb="2" eb="3">
      <t>カラダ</t>
    </rPh>
    <rPh sb="6" eb="7">
      <t>バイ</t>
    </rPh>
    <rPh sb="8" eb="9">
      <t>ウエ</t>
    </rPh>
    <rPh sb="10" eb="11">
      <t>ダカ</t>
    </rPh>
    <phoneticPr fontId="4"/>
  </si>
  <si>
    <t>≧　▲２０．０％</t>
    <phoneticPr fontId="4"/>
  </si>
  <si>
    <t>　【Ｂ】</t>
    <phoneticPr fontId="4"/>
  </si>
  <si>
    <t>　【Ｄ】</t>
    <phoneticPr fontId="4"/>
  </si>
  <si>
    <t>太枠内をご入力ください</t>
    <rPh sb="0" eb="2">
      <t>フトワク</t>
    </rPh>
    <rPh sb="2" eb="3">
      <t>ナイ</t>
    </rPh>
    <rPh sb="5" eb="7">
      <t>ニュウリョク</t>
    </rPh>
    <phoneticPr fontId="4"/>
  </si>
  <si>
    <t>〔申請書　第６項関係書式①－添付書類〕</t>
    <rPh sb="1" eb="4">
      <t>シンセイショ</t>
    </rPh>
    <rPh sb="5" eb="6">
      <t>ダイ</t>
    </rPh>
    <rPh sb="7" eb="8">
      <t>コウ</t>
    </rPh>
    <rPh sb="8" eb="10">
      <t>カンケイ</t>
    </rPh>
    <rPh sb="10" eb="12">
      <t>ショシキ</t>
    </rPh>
    <rPh sb="14" eb="16">
      <t>テンプ</t>
    </rPh>
    <rPh sb="16" eb="18">
      <t>ショルイ</t>
    </rPh>
    <phoneticPr fontId="4"/>
  </si>
  <si>
    <t>取れる可能性があります。可否確認のため、下記もご記入下さい。</t>
    <phoneticPr fontId="4"/>
  </si>
  <si>
    <t>第６項関係様式①</t>
    <rPh sb="0" eb="1">
      <t>ダイ</t>
    </rPh>
    <rPh sb="2" eb="3">
      <t>コウ</t>
    </rPh>
    <rPh sb="3" eb="5">
      <t>カンケイ</t>
    </rPh>
    <rPh sb="5" eb="7">
      <t>ヨウシキ</t>
    </rPh>
    <phoneticPr fontId="4"/>
  </si>
  <si>
    <t>中小企業信用保険法第２条第６項の規定による認定申請書</t>
  </si>
  <si>
    <t>長　殿</t>
    <rPh sb="0" eb="1">
      <t>チョウ</t>
    </rPh>
    <rPh sb="2" eb="3">
      <t>トノ</t>
    </rPh>
    <phoneticPr fontId="4"/>
  </si>
  <si>
    <t>申請者</t>
    <rPh sb="0" eb="3">
      <t>シンセイシャ</t>
    </rPh>
    <phoneticPr fontId="4"/>
  </si>
  <si>
    <t>住所</t>
    <rPh sb="0" eb="2">
      <t>ジュウショ</t>
    </rPh>
    <phoneticPr fontId="4"/>
  </si>
  <si>
    <t>氏名</t>
    <rPh sb="0" eb="2">
      <t>シメイ</t>
    </rPh>
    <phoneticPr fontId="4"/>
  </si>
  <si>
    <t>印</t>
    <rPh sb="0" eb="1">
      <t>イン</t>
    </rPh>
    <phoneticPr fontId="4"/>
  </si>
  <si>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4"/>
  </si>
  <si>
    <t>記</t>
    <rPh sb="0" eb="1">
      <t>キ</t>
    </rPh>
    <phoneticPr fontId="4"/>
  </si>
  <si>
    <t>１　事業開始年月日</t>
    <rPh sb="2" eb="4">
      <t>ジギョウ</t>
    </rPh>
    <rPh sb="4" eb="6">
      <t>カイシ</t>
    </rPh>
    <rPh sb="6" eb="9">
      <t>ネンガッピ</t>
    </rPh>
    <phoneticPr fontId="4"/>
  </si>
  <si>
    <t>２　（１）売上高等</t>
    <rPh sb="5" eb="7">
      <t>ウリアゲ</t>
    </rPh>
    <rPh sb="7" eb="8">
      <t>ダカ</t>
    </rPh>
    <rPh sb="8" eb="9">
      <t>ナド</t>
    </rPh>
    <phoneticPr fontId="4"/>
  </si>
  <si>
    <t>　（イ）最近１か月間の売上高等</t>
    <rPh sb="4" eb="6">
      <t>サイキン</t>
    </rPh>
    <rPh sb="8" eb="9">
      <t>ツキ</t>
    </rPh>
    <rPh sb="9" eb="10">
      <t>アイダ</t>
    </rPh>
    <rPh sb="11" eb="13">
      <t>ウリアゲ</t>
    </rPh>
    <rPh sb="13" eb="14">
      <t>ダカ</t>
    </rPh>
    <rPh sb="14" eb="15">
      <t>トウ</t>
    </rPh>
    <phoneticPr fontId="4"/>
  </si>
  <si>
    <t>Ｂ－Ａ</t>
    <phoneticPr fontId="4"/>
  </si>
  <si>
    <t>Ｂ</t>
    <phoneticPr fontId="4"/>
  </si>
  <si>
    <t>減少率</t>
    <rPh sb="0" eb="3">
      <t>ゲンショウリツ</t>
    </rPh>
    <phoneticPr fontId="4"/>
  </si>
  <si>
    <t>×１００</t>
    <phoneticPr fontId="4"/>
  </si>
  <si>
    <t>Ａ：信用の収縮の発生における最近１か月間の売上高等</t>
    <rPh sb="2" eb="4">
      <t>シンヨウ</t>
    </rPh>
    <rPh sb="5" eb="7">
      <t>シュウシュク</t>
    </rPh>
    <rPh sb="8" eb="10">
      <t>ハッセイ</t>
    </rPh>
    <rPh sb="14" eb="16">
      <t>サイキン</t>
    </rPh>
    <rPh sb="18" eb="19">
      <t>ゲツ</t>
    </rPh>
    <rPh sb="19" eb="20">
      <t>アイダ</t>
    </rPh>
    <rPh sb="21" eb="23">
      <t>ウリアゲ</t>
    </rPh>
    <rPh sb="23" eb="24">
      <t>ダカ</t>
    </rPh>
    <rPh sb="24" eb="25">
      <t>トウ</t>
    </rPh>
    <phoneticPr fontId="4"/>
  </si>
  <si>
    <t>Ｂ：Ａの期間に対応する前年１か月間の売上高等</t>
    <rPh sb="4" eb="6">
      <t>キカン</t>
    </rPh>
    <rPh sb="7" eb="9">
      <t>タイオウ</t>
    </rPh>
    <rPh sb="11" eb="13">
      <t>ゼンネン</t>
    </rPh>
    <rPh sb="15" eb="16">
      <t>ゲツ</t>
    </rPh>
    <rPh sb="16" eb="17">
      <t>アイダ</t>
    </rPh>
    <rPh sb="18" eb="20">
      <t>ウリアゲ</t>
    </rPh>
    <rPh sb="20" eb="21">
      <t>ダカ</t>
    </rPh>
    <rPh sb="21" eb="22">
      <t>トウ</t>
    </rPh>
    <phoneticPr fontId="4"/>
  </si>
  <si>
    <t>　（ロ）最近３か月間の売上高等の実績見込み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4"/>
  </si>
  <si>
    <t>（Ｂ＋D）－（Ａ＋Ｃ）</t>
    <phoneticPr fontId="4"/>
  </si>
  <si>
    <t>Ｂ＋Ｄ</t>
    <phoneticPr fontId="4"/>
  </si>
  <si>
    <t>Ｃ：Ａの期間後２か月間の見込み売上高等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4"/>
  </si>
  <si>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4"/>
  </si>
  <si>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4"/>
  </si>
  <si>
    <t>（留意事項）</t>
    <rPh sb="1" eb="3">
      <t>リュウイ</t>
    </rPh>
    <rPh sb="3" eb="5">
      <t>ジコウ</t>
    </rPh>
    <phoneticPr fontId="4"/>
  </si>
  <si>
    <t>番号</t>
    <rPh sb="0" eb="2">
      <t>バンゴウ</t>
    </rPh>
    <phoneticPr fontId="4"/>
  </si>
  <si>
    <t>令和　　　　　年　　　　　月　　　　　日</t>
    <rPh sb="0" eb="2">
      <t>レイワ</t>
    </rPh>
    <rPh sb="7" eb="8">
      <t>ネン</t>
    </rPh>
    <rPh sb="13" eb="14">
      <t>ガツ</t>
    </rPh>
    <rPh sb="19" eb="20">
      <t>ニチ</t>
    </rPh>
    <phoneticPr fontId="4"/>
  </si>
  <si>
    <t>申請のとおり相違ないことを認定します。</t>
    <rPh sb="0" eb="2">
      <t>シンセイ</t>
    </rPh>
    <rPh sb="6" eb="8">
      <t>ソウイ</t>
    </rPh>
    <rPh sb="13" eb="15">
      <t>ニンテイ</t>
    </rPh>
    <phoneticPr fontId="4"/>
  </si>
  <si>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19" eb="20">
      <t>ガツ</t>
    </rPh>
    <rPh sb="22" eb="23">
      <t>ヒ</t>
    </rPh>
    <rPh sb="25" eb="26">
      <t>レイ</t>
    </rPh>
    <rPh sb="26" eb="27">
      <t>カズ</t>
    </rPh>
    <rPh sb="29" eb="30">
      <t>ネン</t>
    </rPh>
    <rPh sb="32" eb="33">
      <t>ガツ</t>
    </rPh>
    <rPh sb="35" eb="36">
      <t>ヒ</t>
    </rPh>
    <phoneticPr fontId="4"/>
  </si>
  <si>
    <t>①</t>
    <phoneticPr fontId="4"/>
  </si>
  <si>
    <t>②</t>
    <phoneticPr fontId="4"/>
  </si>
  <si>
    <t>市町村長又は特別区長から認定を受けた後、本認定の有効期間内に金融機関又は信用保証協会に対して、危機関連保証の申込みを行うことが必要です。</t>
    <phoneticPr fontId="4"/>
  </si>
  <si>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4"/>
  </si>
  <si>
    <t>千円</t>
    <rPh sb="0" eb="1">
      <t>セン</t>
    </rPh>
    <rPh sb="1" eb="2">
      <t>エン</t>
    </rPh>
    <phoneticPr fontId="4"/>
  </si>
  <si>
    <t>令和　　年　　月　　日</t>
    <rPh sb="0" eb="2">
      <t>レイワ</t>
    </rPh>
    <rPh sb="4" eb="5">
      <t>ネン</t>
    </rPh>
    <rPh sb="7" eb="8">
      <t>ガツ</t>
    </rPh>
    <rPh sb="10" eb="11">
      <t>ニチ</t>
    </rPh>
    <phoneticPr fontId="4"/>
  </si>
  <si>
    <t>令和　　年　　月　　日</t>
    <rPh sb="0" eb="2">
      <t>レイワ</t>
    </rPh>
    <rPh sb="4" eb="5">
      <t>トシ</t>
    </rPh>
    <rPh sb="7" eb="8">
      <t>ツキ</t>
    </rPh>
    <rPh sb="10" eb="11">
      <t>ヒ</t>
    </rPh>
    <phoneticPr fontId="4"/>
  </si>
  <si>
    <t>様式第４－①</t>
    <rPh sb="0" eb="2">
      <t>ヨウシキ</t>
    </rPh>
    <rPh sb="2" eb="3">
      <t>ダイ</t>
    </rPh>
    <phoneticPr fontId="4"/>
  </si>
  <si>
    <t>中小企業信用保険法第２条第５項第４号の規定による認定申請書</t>
    <rPh sb="15" eb="16">
      <t>ダイ</t>
    </rPh>
    <rPh sb="17" eb="18">
      <t>ゴウ</t>
    </rPh>
    <phoneticPr fontId="4"/>
  </si>
  <si>
    <t>　私は、令和２年新型コロナウイルス感染症の発生に起因して、下記のとおり、経営の安定に支障が生じておりますので、中小企業信用保険法第２条第５項第４号の規定に基づき認定されるようお願いします。</t>
    <rPh sb="36" eb="38">
      <t>ケイエイ</t>
    </rPh>
    <rPh sb="39" eb="41">
      <t>アンテイ</t>
    </rPh>
    <rPh sb="42" eb="44">
      <t>シショウ</t>
    </rPh>
    <rPh sb="45" eb="46">
      <t>ショウ</t>
    </rPh>
    <rPh sb="70" eb="71">
      <t>ダイ</t>
    </rPh>
    <rPh sb="72" eb="73">
      <t>ゴウ</t>
    </rPh>
    <phoneticPr fontId="4"/>
  </si>
  <si>
    <t>Ａ：災害等の発生における最近１か月間の売上高等</t>
    <rPh sb="2" eb="4">
      <t>サイガイ</t>
    </rPh>
    <rPh sb="4" eb="5">
      <t>トウ</t>
    </rPh>
    <rPh sb="6" eb="8">
      <t>ハッセイ</t>
    </rPh>
    <rPh sb="12" eb="14">
      <t>サイキン</t>
    </rPh>
    <rPh sb="16" eb="17">
      <t>ゲツ</t>
    </rPh>
    <rPh sb="17" eb="18">
      <t>アイダ</t>
    </rPh>
    <rPh sb="19" eb="21">
      <t>ウリアゲ</t>
    </rPh>
    <rPh sb="21" eb="22">
      <t>ダカ</t>
    </rPh>
    <rPh sb="22" eb="23">
      <t>トウ</t>
    </rPh>
    <phoneticPr fontId="4"/>
  </si>
  <si>
    <t>〔申請書　様式第４－①添付書類〕</t>
    <rPh sb="1" eb="4">
      <t>シンセイショ</t>
    </rPh>
    <rPh sb="5" eb="7">
      <t>ヨウシキ</t>
    </rPh>
    <rPh sb="7" eb="8">
      <t>ダイ</t>
    </rPh>
    <rPh sb="11" eb="13">
      <t>テンプ</t>
    </rPh>
    <rPh sb="13" eb="15">
      <t>ショルイ</t>
    </rPh>
    <phoneticPr fontId="4"/>
  </si>
  <si>
    <t>〔申請書　様式第５－　　添付書類〕</t>
    <rPh sb="1" eb="4">
      <t>シンセイショ</t>
    </rPh>
    <rPh sb="5" eb="7">
      <t>ヨウシキ</t>
    </rPh>
    <rPh sb="7" eb="8">
      <t>ダイ</t>
    </rPh>
    <rPh sb="12" eb="14">
      <t>テンプ</t>
    </rPh>
    <rPh sb="14" eb="16">
      <t>ショルイ</t>
    </rPh>
    <phoneticPr fontId="4"/>
  </si>
  <si>
    <t>千円</t>
    <rPh sb="0" eb="2">
      <t>センエン</t>
    </rPh>
    <phoneticPr fontId="4"/>
  </si>
  <si>
    <t>新型コロナウイルスに係る県制度選択チャート</t>
    <rPh sb="0" eb="2">
      <t>シンガタ</t>
    </rPh>
    <rPh sb="10" eb="11">
      <t>カカ</t>
    </rPh>
    <rPh sb="12" eb="13">
      <t>ケン</t>
    </rPh>
    <rPh sb="13" eb="15">
      <t>セイド</t>
    </rPh>
    <rPh sb="15" eb="17">
      <t>センタク</t>
    </rPh>
    <phoneticPr fontId="4"/>
  </si>
  <si>
    <t>ご注意：本チャートはすべての認定要件をカバーするものではありません。</t>
    <rPh sb="1" eb="3">
      <t>チュウイ</t>
    </rPh>
    <rPh sb="4" eb="5">
      <t>ホン</t>
    </rPh>
    <rPh sb="14" eb="16">
      <t>ニンテイ</t>
    </rPh>
    <rPh sb="16" eb="18">
      <t>ヨウケン</t>
    </rPh>
    <phoneticPr fontId="4"/>
  </si>
  <si>
    <t>国の認定</t>
    <rPh sb="0" eb="1">
      <t>クニ</t>
    </rPh>
    <rPh sb="2" eb="4">
      <t>ニンテイ</t>
    </rPh>
    <phoneticPr fontId="4"/>
  </si>
  <si>
    <t>セーフティネット４号</t>
    <rPh sb="9" eb="10">
      <t>ゴウ</t>
    </rPh>
    <phoneticPr fontId="4"/>
  </si>
  <si>
    <t>セーフティネット５号</t>
    <rPh sb="9" eb="10">
      <t>ゴウ</t>
    </rPh>
    <phoneticPr fontId="4"/>
  </si>
  <si>
    <t>危機関連保証</t>
    <rPh sb="0" eb="2">
      <t>キキ</t>
    </rPh>
    <rPh sb="2" eb="4">
      <t>カンレン</t>
    </rPh>
    <rPh sb="4" eb="6">
      <t>ホショウ</t>
    </rPh>
    <phoneticPr fontId="4"/>
  </si>
  <si>
    <t>基      準</t>
    <rPh sb="0" eb="1">
      <t>モト</t>
    </rPh>
    <rPh sb="7" eb="8">
      <t>ジュン</t>
    </rPh>
    <phoneticPr fontId="4"/>
  </si>
  <si>
    <t>地域指定（47都道府県）</t>
    <rPh sb="0" eb="2">
      <t>チイキ</t>
    </rPh>
    <rPh sb="2" eb="4">
      <t>シテイ</t>
    </rPh>
    <rPh sb="7" eb="11">
      <t>トドウフケン</t>
    </rPh>
    <phoneticPr fontId="4"/>
  </si>
  <si>
    <t>全国的な不況業種</t>
    <rPh sb="0" eb="3">
      <t>ゼンコクテキ</t>
    </rPh>
    <rPh sb="4" eb="6">
      <t>フキョウ</t>
    </rPh>
    <rPh sb="6" eb="8">
      <t>ギョウシュ</t>
    </rPh>
    <phoneticPr fontId="4"/>
  </si>
  <si>
    <t>全国的な不況業種指定</t>
    <rPh sb="0" eb="3">
      <t>ゼンコクテキ</t>
    </rPh>
    <rPh sb="4" eb="6">
      <t>フキョウ</t>
    </rPh>
    <rPh sb="6" eb="8">
      <t>ギョウシュ</t>
    </rPh>
    <rPh sb="8" eb="10">
      <t>シテイ</t>
    </rPh>
    <phoneticPr fontId="4"/>
  </si>
  <si>
    <t>全国的な信用収縮</t>
    <rPh sb="0" eb="3">
      <t>ゼンコクテキ</t>
    </rPh>
    <rPh sb="4" eb="6">
      <t>シンヨウ</t>
    </rPh>
    <rPh sb="6" eb="8">
      <t>シュウシュク</t>
    </rPh>
    <phoneticPr fontId="4"/>
  </si>
  <si>
    <t>業      種</t>
    <rPh sb="0" eb="1">
      <t>ギョウ</t>
    </rPh>
    <rPh sb="7" eb="8">
      <t>シュ</t>
    </rPh>
    <phoneticPr fontId="4"/>
  </si>
  <si>
    <t>全業種</t>
    <rPh sb="0" eb="1">
      <t>ゼン</t>
    </rPh>
    <rPh sb="1" eb="3">
      <t>ギョウシュ</t>
    </rPh>
    <phoneticPr fontId="4"/>
  </si>
  <si>
    <t>要      件</t>
    <rPh sb="0" eb="1">
      <t>ヨウ</t>
    </rPh>
    <rPh sb="7" eb="8">
      <t>ケン</t>
    </rPh>
    <phoneticPr fontId="4"/>
  </si>
  <si>
    <r>
      <t>・最近1か月間の売上高等が前年同月に比して</t>
    </r>
    <r>
      <rPr>
        <sz val="8"/>
        <color rgb="FFFF0000"/>
        <rFont val="Yu Gothic"/>
        <family val="3"/>
        <charset val="128"/>
        <scheme val="minor"/>
      </rPr>
      <t>20％以上減少</t>
    </r>
    <r>
      <rPr>
        <sz val="8"/>
        <color theme="1"/>
        <rFont val="Yu Gothic"/>
        <family val="2"/>
        <scheme val="minor"/>
      </rPr>
      <t xml:space="preserve">
　　　　　かつ
・その後2か月間を含む3か月間の売上高等が前年同期に比して</t>
    </r>
    <r>
      <rPr>
        <sz val="8"/>
        <color rgb="FFFF0000"/>
        <rFont val="Yu Gothic"/>
        <family val="3"/>
        <charset val="128"/>
        <scheme val="minor"/>
      </rPr>
      <t>20％以上減少</t>
    </r>
    <r>
      <rPr>
        <sz val="8"/>
        <color theme="1"/>
        <rFont val="Yu Gothic"/>
        <family val="2"/>
        <scheme val="minor"/>
      </rPr>
      <t>することが見込まれること</t>
    </r>
    <phoneticPr fontId="4"/>
  </si>
  <si>
    <r>
      <t>・最近3か月間の売上高が前年同期比で</t>
    </r>
    <r>
      <rPr>
        <sz val="8"/>
        <color rgb="FFFF0000"/>
        <rFont val="Yu Gothic"/>
        <family val="3"/>
        <charset val="128"/>
        <scheme val="minor"/>
      </rPr>
      <t>５％以上減少</t>
    </r>
    <r>
      <rPr>
        <sz val="8"/>
        <color theme="1"/>
        <rFont val="Yu Gothic"/>
        <family val="3"/>
        <charset val="128"/>
        <scheme val="minor"/>
      </rPr>
      <t xml:space="preserve">
　　　　　または
・原油等の仕入価格が</t>
    </r>
    <r>
      <rPr>
        <sz val="8"/>
        <color rgb="FFFF0000"/>
        <rFont val="Yu Gothic"/>
        <family val="3"/>
        <charset val="128"/>
        <scheme val="minor"/>
      </rPr>
      <t>20％以上</t>
    </r>
    <r>
      <rPr>
        <sz val="8"/>
        <color theme="1"/>
        <rFont val="Yu Gothic"/>
        <family val="3"/>
        <charset val="128"/>
        <scheme val="minor"/>
      </rPr>
      <t>上昇しているにもかかわらず、製品等価格に転嫁できていない</t>
    </r>
    <rPh sb="1" eb="3">
      <t>サイキン</t>
    </rPh>
    <rPh sb="5" eb="6">
      <t>ゲツ</t>
    </rPh>
    <rPh sb="6" eb="7">
      <t>カン</t>
    </rPh>
    <rPh sb="8" eb="10">
      <t>ウリアゲ</t>
    </rPh>
    <rPh sb="10" eb="11">
      <t>ダカ</t>
    </rPh>
    <rPh sb="12" eb="14">
      <t>ゼンネン</t>
    </rPh>
    <rPh sb="14" eb="17">
      <t>ドウキヒ</t>
    </rPh>
    <rPh sb="20" eb="22">
      <t>イジョウ</t>
    </rPh>
    <rPh sb="22" eb="24">
      <t>ゲンショウ</t>
    </rPh>
    <rPh sb="35" eb="37">
      <t>ゲンユ</t>
    </rPh>
    <rPh sb="37" eb="38">
      <t>ナド</t>
    </rPh>
    <rPh sb="39" eb="41">
      <t>シイ</t>
    </rPh>
    <rPh sb="41" eb="43">
      <t>カカク</t>
    </rPh>
    <rPh sb="47" eb="49">
      <t>イジョウ</t>
    </rPh>
    <rPh sb="49" eb="51">
      <t>ジョウショウ</t>
    </rPh>
    <rPh sb="63" eb="65">
      <t>セイヒン</t>
    </rPh>
    <rPh sb="65" eb="66">
      <t>ナド</t>
    </rPh>
    <rPh sb="66" eb="68">
      <t>カカク</t>
    </rPh>
    <rPh sb="69" eb="71">
      <t>テンカ</t>
    </rPh>
    <phoneticPr fontId="4"/>
  </si>
  <si>
    <r>
      <t>・最近1か月間の売上高等が前年同月に比して</t>
    </r>
    <r>
      <rPr>
        <sz val="8"/>
        <color rgb="FFFF0000"/>
        <rFont val="Yu Gothic"/>
        <family val="3"/>
        <charset val="128"/>
        <scheme val="minor"/>
      </rPr>
      <t>15％以上減少</t>
    </r>
    <r>
      <rPr>
        <sz val="8"/>
        <color theme="1"/>
        <rFont val="Yu Gothic"/>
        <family val="2"/>
        <scheme val="minor"/>
      </rPr>
      <t xml:space="preserve">
　　　　　かつ
・その後2か月間を含む3か月間の売上高等が前年同期に比して</t>
    </r>
    <r>
      <rPr>
        <sz val="8"/>
        <color rgb="FFFF0000"/>
        <rFont val="Yu Gothic"/>
        <family val="3"/>
        <charset val="128"/>
        <scheme val="minor"/>
      </rPr>
      <t>15％以上減少</t>
    </r>
    <r>
      <rPr>
        <sz val="8"/>
        <color theme="1"/>
        <rFont val="Yu Gothic"/>
        <family val="2"/>
        <scheme val="minor"/>
      </rPr>
      <t>することが見込まれること</t>
    </r>
    <phoneticPr fontId="4"/>
  </si>
  <si>
    <t>責任共有</t>
    <rPh sb="0" eb="2">
      <t>セキニン</t>
    </rPh>
    <rPh sb="2" eb="4">
      <t>キョウユウ</t>
    </rPh>
    <phoneticPr fontId="4"/>
  </si>
  <si>
    <t>対象外（100％保証）</t>
    <rPh sb="0" eb="2">
      <t>タイショウ</t>
    </rPh>
    <rPh sb="2" eb="3">
      <t>ガイ</t>
    </rPh>
    <rPh sb="8" eb="10">
      <t>ホショウ</t>
    </rPh>
    <phoneticPr fontId="4"/>
  </si>
  <si>
    <t>対象（80％保証）</t>
    <rPh sb="0" eb="2">
      <t>タイショウ</t>
    </rPh>
    <rPh sb="6" eb="8">
      <t>ホショウ</t>
    </rPh>
    <phoneticPr fontId="4"/>
  </si>
  <si>
    <t>メリット</t>
    <phoneticPr fontId="4"/>
  </si>
  <si>
    <t>全業種対象、100％保証</t>
    <rPh sb="0" eb="1">
      <t>ゼン</t>
    </rPh>
    <rPh sb="1" eb="3">
      <t>ギョウシュ</t>
    </rPh>
    <rPh sb="3" eb="5">
      <t>タイショウ</t>
    </rPh>
    <rPh sb="10" eb="12">
      <t>ホショウ</t>
    </rPh>
    <phoneticPr fontId="4"/>
  </si>
  <si>
    <t>５％減少で認定、借換容易</t>
    <rPh sb="2" eb="4">
      <t>ゲンショウ</t>
    </rPh>
    <rPh sb="5" eb="7">
      <t>ニンテイ</t>
    </rPh>
    <rPh sb="8" eb="10">
      <t>カリカエ</t>
    </rPh>
    <rPh sb="10" eb="12">
      <t>ヨウイ</t>
    </rPh>
    <phoneticPr fontId="4"/>
  </si>
  <si>
    <t>注　　意</t>
    <rPh sb="0" eb="1">
      <t>チュウ</t>
    </rPh>
    <rPh sb="3" eb="4">
      <t>イ</t>
    </rPh>
    <phoneticPr fontId="4"/>
  </si>
  <si>
    <t>80％保証の借換不可</t>
    <rPh sb="3" eb="5">
      <t>ホショウ</t>
    </rPh>
    <rPh sb="6" eb="8">
      <t>カリカエ</t>
    </rPh>
    <rPh sb="8" eb="10">
      <t>フカ</t>
    </rPh>
    <phoneticPr fontId="4"/>
  </si>
  <si>
    <t>保証制度</t>
    <rPh sb="0" eb="2">
      <t>ホショウ</t>
    </rPh>
    <rPh sb="2" eb="4">
      <t>セイド</t>
    </rPh>
    <phoneticPr fontId="4"/>
  </si>
  <si>
    <t>県制度要件</t>
    <rPh sb="0" eb="1">
      <t>ケン</t>
    </rPh>
    <rPh sb="1" eb="3">
      <t>セイド</t>
    </rPh>
    <rPh sb="3" eb="5">
      <t>ヨウケン</t>
    </rPh>
    <phoneticPr fontId="4"/>
  </si>
  <si>
    <t>保証金額</t>
    <rPh sb="0" eb="2">
      <t>ホショウ</t>
    </rPh>
    <rPh sb="2" eb="4">
      <t>キンガク</t>
    </rPh>
    <phoneticPr fontId="4"/>
  </si>
  <si>
    <t>借換の場合</t>
    <rPh sb="0" eb="2">
      <t>カリカ</t>
    </rPh>
    <rPh sb="3" eb="5">
      <t>バアイ</t>
    </rPh>
    <phoneticPr fontId="4"/>
  </si>
  <si>
    <t>上段：保証料率</t>
    <rPh sb="0" eb="2">
      <t>ジョウダン</t>
    </rPh>
    <rPh sb="3" eb="6">
      <t>ホショウリョウ</t>
    </rPh>
    <rPh sb="6" eb="7">
      <t>リツ</t>
    </rPh>
    <phoneticPr fontId="4"/>
  </si>
  <si>
    <t>借換できる制度</t>
    <rPh sb="0" eb="2">
      <t>カリカ</t>
    </rPh>
    <rPh sb="5" eb="7">
      <t>セイド</t>
    </rPh>
    <phoneticPr fontId="4"/>
  </si>
  <si>
    <t>事業計画書</t>
    <rPh sb="0" eb="2">
      <t>ジギョウ</t>
    </rPh>
    <rPh sb="2" eb="5">
      <t>ケイカクショ</t>
    </rPh>
    <phoneticPr fontId="4"/>
  </si>
  <si>
    <t>下段：融資利率</t>
    <rPh sb="0" eb="2">
      <t>ゲダン</t>
    </rPh>
    <rPh sb="3" eb="5">
      <t>ユウシ</t>
    </rPh>
    <rPh sb="5" eb="7">
      <t>リリツ</t>
    </rPh>
    <phoneticPr fontId="4"/>
  </si>
  <si>
    <t>必要</t>
    <rPh sb="0" eb="2">
      <t>ヒツヨウ</t>
    </rPh>
    <phoneticPr fontId="4"/>
  </si>
  <si>
    <t>不要</t>
    <rPh sb="0" eb="2">
      <t>フヨウ</t>
    </rPh>
    <phoneticPr fontId="4"/>
  </si>
  <si>
    <t>県</t>
    <rPh sb="0" eb="1">
      <t>ケン</t>
    </rPh>
    <phoneticPr fontId="4"/>
  </si>
  <si>
    <t>同一制度に
限る</t>
    <rPh sb="0" eb="2">
      <t>ドウイツ</t>
    </rPh>
    <rPh sb="2" eb="4">
      <t>セイド</t>
    </rPh>
    <rPh sb="6" eb="7">
      <t>カギ</t>
    </rPh>
    <phoneticPr fontId="4"/>
  </si>
  <si>
    <r>
      <t xml:space="preserve">期間
</t>
    </r>
    <r>
      <rPr>
        <sz val="9"/>
        <color theme="1"/>
        <rFont val="Yu Gothic"/>
        <family val="3"/>
        <charset val="128"/>
        <scheme val="minor"/>
      </rPr>
      <t>（据置）</t>
    </r>
    <rPh sb="0" eb="2">
      <t>キカン</t>
    </rPh>
    <rPh sb="4" eb="6">
      <t>スエオキ</t>
    </rPh>
    <phoneticPr fontId="4"/>
  </si>
  <si>
    <t>※5号は、別紙のみ(1か月実績及びその後見込み2か月)</t>
    <rPh sb="2" eb="3">
      <t>ゴウ</t>
    </rPh>
    <rPh sb="5" eb="7">
      <t>ベッシ</t>
    </rPh>
    <rPh sb="12" eb="13">
      <t>ゲツ</t>
    </rPh>
    <rPh sb="13" eb="15">
      <t>ジッセキ</t>
    </rPh>
    <rPh sb="15" eb="16">
      <t>オヨ</t>
    </rPh>
    <rPh sb="19" eb="20">
      <t>ゴ</t>
    </rPh>
    <rPh sb="20" eb="22">
      <t>ミコ</t>
    </rPh>
    <rPh sb="25" eb="26">
      <t>ゲツ</t>
    </rPh>
    <phoneticPr fontId="4"/>
  </si>
  <si>
    <t>　【Ａ】</t>
    <phoneticPr fontId="4"/>
  </si>
  <si>
    <t>Ｂ：Ａの期間に対応する前年の３か月間の売上高等</t>
    <rPh sb="4" eb="6">
      <t>キカン</t>
    </rPh>
    <rPh sb="7" eb="9">
      <t>タイオウ</t>
    </rPh>
    <rPh sb="11" eb="13">
      <t>ゼンネン</t>
    </rPh>
    <rPh sb="16" eb="17">
      <t>ゲツ</t>
    </rPh>
    <rPh sb="17" eb="18">
      <t>カン</t>
    </rPh>
    <rPh sb="19" eb="21">
      <t>ウリアゲ</t>
    </rPh>
    <rPh sb="21" eb="22">
      <t>ダカ</t>
    </rPh>
    <rPh sb="22" eb="23">
      <t>トウ</t>
    </rPh>
    <phoneticPr fontId="4"/>
  </si>
  <si>
    <t>≧　▲５．０％</t>
    <phoneticPr fontId="4"/>
  </si>
  <si>
    <t>売上高等の減少率</t>
    <rPh sb="0" eb="2">
      <t>ウリアゲ</t>
    </rPh>
    <rPh sb="2" eb="3">
      <t>ダカ</t>
    </rPh>
    <rPh sb="3" eb="4">
      <t>トウ</t>
    </rPh>
    <rPh sb="5" eb="8">
      <t>ゲンショウリツ</t>
    </rPh>
    <phoneticPr fontId="4"/>
  </si>
  <si>
    <t>最近１か月の売上高実績＋以後２か月の見込み</t>
    <rPh sb="0" eb="2">
      <t>サイキン</t>
    </rPh>
    <rPh sb="4" eb="5">
      <t>ゲツ</t>
    </rPh>
    <rPh sb="6" eb="8">
      <t>ウリアゲ</t>
    </rPh>
    <rPh sb="8" eb="9">
      <t>ダカ</t>
    </rPh>
    <rPh sb="9" eb="11">
      <t>ジッセキ</t>
    </rPh>
    <rPh sb="12" eb="14">
      <t>イゴ</t>
    </rPh>
    <rPh sb="16" eb="17">
      <t>ゲツ</t>
    </rPh>
    <rPh sb="18" eb="20">
      <t>ミコ</t>
    </rPh>
    <phoneticPr fontId="4"/>
  </si>
  <si>
    <t>最近３か月の売上高実績</t>
    <rPh sb="0" eb="2">
      <t>サイキン</t>
    </rPh>
    <rPh sb="4" eb="5">
      <t>ゲツ</t>
    </rPh>
    <rPh sb="6" eb="8">
      <t>ウリアゲ</t>
    </rPh>
    <rPh sb="8" eb="9">
      <t>ダカ</t>
    </rPh>
    <rPh sb="9" eb="11">
      <t>ジッセキ</t>
    </rPh>
    <phoneticPr fontId="4"/>
  </si>
  <si>
    <t>市町村 (事業所所在地)</t>
    <rPh sb="0" eb="3">
      <t>シチョウソン</t>
    </rPh>
    <rPh sb="5" eb="8">
      <t>ジギョウショ</t>
    </rPh>
    <rPh sb="8" eb="10">
      <t>ショザイ</t>
    </rPh>
    <rPh sb="10" eb="11">
      <t>チ</t>
    </rPh>
    <phoneticPr fontId="4"/>
  </si>
  <si>
    <t>　【Ｃ】</t>
    <phoneticPr fontId="4"/>
  </si>
  <si>
    <t>各基準</t>
    <rPh sb="0" eb="1">
      <t>カク</t>
    </rPh>
    <rPh sb="1" eb="3">
      <t>キジュン</t>
    </rPh>
    <phoneticPr fontId="4"/>
  </si>
  <si>
    <t>Ａ：申込時点における最近３か月間の売上高等</t>
    <rPh sb="2" eb="4">
      <t>モウシコミ</t>
    </rPh>
    <rPh sb="4" eb="6">
      <t>ジテン</t>
    </rPh>
    <rPh sb="10" eb="12">
      <t>サイキン</t>
    </rPh>
    <rPh sb="14" eb="15">
      <t>ゲツ</t>
    </rPh>
    <rPh sb="15" eb="16">
      <t>アイダ</t>
    </rPh>
    <rPh sb="17" eb="19">
      <t>ウリアゲ</t>
    </rPh>
    <rPh sb="19" eb="20">
      <t>ダカ</t>
    </rPh>
    <rPh sb="20" eb="21">
      <t>トウ</t>
    </rPh>
    <phoneticPr fontId="4"/>
  </si>
  <si>
    <t>≧　▲１５．０％</t>
    <phoneticPr fontId="4"/>
  </si>
  <si>
    <t>←「円単位でご入力ください」</t>
    <rPh sb="2" eb="3">
      <t>エン</t>
    </rPh>
    <rPh sb="3" eb="5">
      <t>タンイ</t>
    </rPh>
    <rPh sb="7" eb="9">
      <t>ニュウリョク</t>
    </rPh>
    <phoneticPr fontId="4"/>
  </si>
  <si>
    <t>市町村長又は特別区長から認定を受けた後、本認定の有効期間内に金融機関又は信用保証協会に対して、経営安定関連保証の申込みを行うことが必要です。</t>
    <rPh sb="47" eb="49">
      <t>ケイエイ</t>
    </rPh>
    <rPh sb="49" eb="51">
      <t>アンテイ</t>
    </rPh>
    <phoneticPr fontId="4"/>
  </si>
  <si>
    <t>R2.5.1時点</t>
    <rPh sb="6" eb="8">
      <t>ジテン</t>
    </rPh>
    <phoneticPr fontId="4"/>
  </si>
  <si>
    <r>
      <t xml:space="preserve">県
</t>
    </r>
    <r>
      <rPr>
        <sz val="9"/>
        <color theme="1"/>
        <rFont val="Yu Gothic"/>
        <family val="3"/>
        <charset val="128"/>
        <scheme val="minor"/>
      </rPr>
      <t>5/1～</t>
    </r>
    <rPh sb="0" eb="1">
      <t>ケン</t>
    </rPh>
    <phoneticPr fontId="4"/>
  </si>
  <si>
    <t>全業種指定</t>
    <rPh sb="0" eb="1">
      <t>ゼン</t>
    </rPh>
    <rPh sb="1" eb="3">
      <t>ギョウシュ</t>
    </rPh>
    <rPh sb="3" eb="5">
      <t>シテイ</t>
    </rPh>
    <phoneticPr fontId="4"/>
  </si>
  <si>
    <t>新型コロナウイルスに関する国の特別保証認定申請支援ツール（令和２年5月１日作成）</t>
    <rPh sb="0" eb="2">
      <t>シンガタ</t>
    </rPh>
    <rPh sb="10" eb="11">
      <t>カン</t>
    </rPh>
    <rPh sb="13" eb="14">
      <t>クニ</t>
    </rPh>
    <rPh sb="15" eb="17">
      <t>トクベツ</t>
    </rPh>
    <rPh sb="17" eb="19">
      <t>ホショウ</t>
    </rPh>
    <rPh sb="19" eb="21">
      <t>ニンテイ</t>
    </rPh>
    <rPh sb="21" eb="23">
      <t>シンセイ</t>
    </rPh>
    <rPh sb="23" eb="25">
      <t>シエン</t>
    </rPh>
    <rPh sb="29" eb="31">
      <t>レイワ</t>
    </rPh>
    <rPh sb="32" eb="33">
      <t>ネン</t>
    </rPh>
    <rPh sb="34" eb="35">
      <t>ガツ</t>
    </rPh>
    <rPh sb="36" eb="37">
      <t>ニチ</t>
    </rPh>
    <rPh sb="37" eb="39">
      <t>サクセイ</t>
    </rPh>
    <phoneticPr fontId="4"/>
  </si>
  <si>
    <t>保証対象業種のみ</t>
    <rPh sb="0" eb="2">
      <t>ホショウ</t>
    </rPh>
    <rPh sb="2" eb="4">
      <t>タイショウ</t>
    </rPh>
    <rPh sb="4" eb="6">
      <t>ギョウシュ</t>
    </rPh>
    <phoneticPr fontId="4"/>
  </si>
  <si>
    <t>経済変動対策融資</t>
    <rPh sb="0" eb="2">
      <t>ケイザイ</t>
    </rPh>
    <rPh sb="2" eb="4">
      <t>ヘンドウ</t>
    </rPh>
    <rPh sb="4" eb="6">
      <t>タイサク</t>
    </rPh>
    <rPh sb="6" eb="8">
      <t>ユウシ</t>
    </rPh>
    <phoneticPr fontId="3"/>
  </si>
  <si>
    <t>ご利用可能な県制度</t>
    <rPh sb="1" eb="3">
      <t>リヨウ</t>
    </rPh>
    <rPh sb="3" eb="5">
      <t>カノウ</t>
    </rPh>
    <rPh sb="6" eb="7">
      <t>ケン</t>
    </rPh>
    <rPh sb="7" eb="9">
      <t>セイド</t>
    </rPh>
    <phoneticPr fontId="4"/>
  </si>
  <si>
    <t>0.45%（県1/2補助後)</t>
    <rPh sb="6" eb="7">
      <t>ケン</t>
    </rPh>
    <rPh sb="10" eb="12">
      <t>ホジョ</t>
    </rPh>
    <rPh sb="12" eb="13">
      <t>ゴ</t>
    </rPh>
    <phoneticPr fontId="4"/>
  </si>
  <si>
    <t>0.4%（県1/2補助後)</t>
    <rPh sb="5" eb="6">
      <t>ケン</t>
    </rPh>
    <rPh sb="9" eb="11">
      <t>ホジョ</t>
    </rPh>
    <rPh sb="11" eb="12">
      <t>ゴ</t>
    </rPh>
    <phoneticPr fontId="4"/>
  </si>
  <si>
    <t>5,000万円</t>
    <rPh sb="5" eb="7">
      <t>マンエン</t>
    </rPh>
    <phoneticPr fontId="4"/>
  </si>
  <si>
    <t>3,000万円</t>
    <rPh sb="5" eb="7">
      <t>マンエン</t>
    </rPh>
    <phoneticPr fontId="4"/>
  </si>
  <si>
    <t>1.4％（当初3年間利子補給）</t>
    <rPh sb="5" eb="7">
      <t>トウショ</t>
    </rPh>
    <rPh sb="8" eb="10">
      <t>ネンカン</t>
    </rPh>
    <rPh sb="10" eb="12">
      <t>リシ</t>
    </rPh>
    <rPh sb="12" eb="14">
      <t>ホキュウ</t>
    </rPh>
    <phoneticPr fontId="4"/>
  </si>
  <si>
    <r>
      <t xml:space="preserve">10年
</t>
    </r>
    <r>
      <rPr>
        <sz val="9"/>
        <color theme="1"/>
        <rFont val="Yu Gothic"/>
        <family val="3"/>
        <charset val="128"/>
        <scheme val="minor"/>
      </rPr>
      <t xml:space="preserve">（5年）
</t>
    </r>
    <rPh sb="2" eb="3">
      <t>ネン</t>
    </rPh>
    <rPh sb="6" eb="7">
      <t>ネン</t>
    </rPh>
    <phoneticPr fontId="4"/>
  </si>
  <si>
    <r>
      <t xml:space="preserve">10年
</t>
    </r>
    <r>
      <rPr>
        <sz val="9"/>
        <color theme="1"/>
        <rFont val="Yu Gothic"/>
        <family val="3"/>
        <charset val="128"/>
        <scheme val="minor"/>
      </rPr>
      <t>ＳＮ（1年)</t>
    </r>
    <r>
      <rPr>
        <sz val="11"/>
        <color theme="1"/>
        <rFont val="Yu Gothic"/>
        <family val="2"/>
        <scheme val="minor"/>
      </rPr>
      <t xml:space="preserve">
</t>
    </r>
    <r>
      <rPr>
        <sz val="9"/>
        <color theme="1"/>
        <rFont val="Yu Gothic"/>
        <family val="3"/>
        <charset val="128"/>
        <scheme val="minor"/>
      </rPr>
      <t>危機関連（2年）</t>
    </r>
    <rPh sb="2" eb="3">
      <t>ネン</t>
    </rPh>
    <rPh sb="8" eb="9">
      <t>ネン</t>
    </rPh>
    <rPh sb="11" eb="13">
      <t>キキ</t>
    </rPh>
    <rPh sb="13" eb="15">
      <t>カンレン</t>
    </rPh>
    <rPh sb="17" eb="18">
      <t>ネン</t>
    </rPh>
    <phoneticPr fontId="4"/>
  </si>
  <si>
    <t>県税に未納がないこと※1</t>
    <rPh sb="0" eb="2">
      <t>ケンゼイ</t>
    </rPh>
    <rPh sb="3" eb="5">
      <t>ミノウ</t>
    </rPh>
    <phoneticPr fontId="4"/>
  </si>
  <si>
    <t>1.4％（当初3年間利子補給）※2</t>
    <rPh sb="5" eb="7">
      <t>トウショ</t>
    </rPh>
    <rPh sb="8" eb="10">
      <t>ネンカン</t>
    </rPh>
    <rPh sb="10" eb="12">
      <t>リシ</t>
    </rPh>
    <rPh sb="12" eb="14">
      <t>ホキュウ</t>
    </rPh>
    <phoneticPr fontId="4"/>
  </si>
  <si>
    <t>＊市町村の認定書（ＳＮ・危機関連）は写しで可。　　※1　県税事務所と分納の合意があれば申込可能です。　　※2  「個人事業者かつ小規模」以外の事業者で売上減少5％～15％未満の場合は「利子補給の対象外」となります。</t>
    <rPh sb="1" eb="3">
      <t>シチョウ</t>
    </rPh>
    <rPh sb="3" eb="4">
      <t>ムラ</t>
    </rPh>
    <rPh sb="5" eb="8">
      <t>ニンテイショ</t>
    </rPh>
    <rPh sb="12" eb="14">
      <t>キキ</t>
    </rPh>
    <rPh sb="14" eb="16">
      <t>カンレン</t>
    </rPh>
    <rPh sb="18" eb="19">
      <t>ウツ</t>
    </rPh>
    <rPh sb="21" eb="22">
      <t>カ</t>
    </rPh>
    <phoneticPr fontId="4"/>
  </si>
  <si>
    <t>別表参考</t>
    <rPh sb="0" eb="2">
      <t>ベッピョウ</t>
    </rPh>
    <rPh sb="2" eb="4">
      <t>サンコウ</t>
    </rPh>
    <phoneticPr fontId="4"/>
  </si>
  <si>
    <t>SN認定地　法人：登記上の住所地又は事業実体のある所在地、個人：事業実体のある所在地（住民票の登録地ではないことに注意）</t>
  </si>
  <si>
    <t>　【借換パターン表】</t>
    <rPh sb="2" eb="4">
      <t>カリカエ</t>
    </rPh>
    <rPh sb="8" eb="9">
      <t>ヒョウ</t>
    </rPh>
    <phoneticPr fontId="4"/>
  </si>
  <si>
    <t>　【事務手続きフロー】</t>
    <rPh sb="2" eb="4">
      <t>ジム</t>
    </rPh>
    <rPh sb="4" eb="6">
      <t>テツヅ</t>
    </rPh>
    <phoneticPr fontId="4"/>
  </si>
  <si>
    <r>
      <t>取得可能な国の認定書（</t>
    </r>
    <r>
      <rPr>
        <b/>
        <u/>
        <sz val="12"/>
        <color theme="8"/>
        <rFont val="HG丸ｺﾞｼｯｸM-PRO"/>
        <family val="3"/>
        <charset val="128"/>
      </rPr>
      <t>市町村</t>
    </r>
    <r>
      <rPr>
        <sz val="12"/>
        <color theme="1"/>
        <rFont val="HG丸ｺﾞｼｯｸM-PRO"/>
        <family val="3"/>
        <charset val="128"/>
      </rPr>
      <t>）</t>
    </r>
    <rPh sb="0" eb="2">
      <t>シュトク</t>
    </rPh>
    <rPh sb="2" eb="4">
      <t>カノウ</t>
    </rPh>
    <rPh sb="5" eb="6">
      <t>クニ</t>
    </rPh>
    <rPh sb="7" eb="9">
      <t>ニンテイ</t>
    </rPh>
    <rPh sb="9" eb="10">
      <t>ショ</t>
    </rPh>
    <rPh sb="11" eb="12">
      <t>シ</t>
    </rPh>
    <rPh sb="12" eb="13">
      <t>マチ</t>
    </rPh>
    <rPh sb="13" eb="14">
      <t>ムラ</t>
    </rPh>
    <phoneticPr fontId="4"/>
  </si>
  <si>
    <t>山梨県信用保証協会</t>
    <rPh sb="0" eb="9">
      <t>ヤマナシケンシンヨウホショウキョウカイ</t>
    </rPh>
    <phoneticPr fontId="4"/>
  </si>
  <si>
    <t>「経済危機・災害復旧関係」または「５号認定」を</t>
    <rPh sb="1" eb="3">
      <t>ケイザイ</t>
    </rPh>
    <rPh sb="3" eb="5">
      <t>キキ</t>
    </rPh>
    <rPh sb="6" eb="8">
      <t>サイガイ</t>
    </rPh>
    <rPh sb="8" eb="10">
      <t>フッキュウ</t>
    </rPh>
    <rPh sb="10" eb="12">
      <t>カンケイ</t>
    </rPh>
    <phoneticPr fontId="4"/>
  </si>
  <si>
    <t>会 社 名</t>
    <rPh sb="0" eb="1">
      <t>カイ</t>
    </rPh>
    <rPh sb="2" eb="3">
      <t>シャ</t>
    </rPh>
    <rPh sb="4" eb="5">
      <t>ナ</t>
    </rPh>
    <phoneticPr fontId="4"/>
  </si>
  <si>
    <t>(不況業種対策関係、経済危機）</t>
    <rPh sb="1" eb="3">
      <t>フキョウ</t>
    </rPh>
    <rPh sb="3" eb="5">
      <t>ギョウシュ</t>
    </rPh>
    <rPh sb="5" eb="7">
      <t>タイサク</t>
    </rPh>
    <rPh sb="7" eb="9">
      <t>カンケイ</t>
    </rPh>
    <phoneticPr fontId="4"/>
  </si>
  <si>
    <t>(新型コロナウィルス感染症対策関係）</t>
    <rPh sb="1" eb="3">
      <t>シンガタ</t>
    </rPh>
    <rPh sb="10" eb="13">
      <t>カンセンショウ</t>
    </rPh>
    <rPh sb="13" eb="15">
      <t>タイサク</t>
    </rPh>
    <rPh sb="15" eb="17">
      <t>カンケイ</t>
    </rPh>
    <phoneticPr fontId="4"/>
  </si>
  <si>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</si>
  <si>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</si>
  <si>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</si>
  <si>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</si>
  <si>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</si>
  <si>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</si>
  <si>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</si>
  <si>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</si>
  <si>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</si>
  <si>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</si>
  <si>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</si>
  <si>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</si>
  <si>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</si>
  <si>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</si>
  <si>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</si>
  <si>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</si>
  <si>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南部町</t>
  </si>
  <si>
    <t>富士川町</t>
  </si>
  <si>
    <t>昭和町</t>
  </si>
  <si>
    <t>道志村</t>
  </si>
  <si>
    <t>西桂町</t>
  </si>
  <si>
    <t>忍野村</t>
  </si>
  <si>
    <t>山中湖村</t>
  </si>
  <si>
    <t>鳴沢村</t>
  </si>
  <si>
    <t>富士河口湖町</t>
  </si>
  <si>
    <t>小菅村</t>
  </si>
  <si>
    <t>丹波山村</t>
  </si>
  <si>
    <r>
      <t>最近1か月売上</t>
    </r>
    <r>
      <rPr>
        <b/>
        <sz val="10"/>
        <color rgb="FFFF0000"/>
        <rFont val="HG丸ｺﾞｼｯｸM-PRO"/>
        <family val="3"/>
        <charset val="128"/>
      </rPr>
      <t>実績</t>
    </r>
    <r>
      <rPr>
        <sz val="10"/>
        <color theme="1"/>
        <rFont val="HG丸ｺﾞｼｯｸM-PRO"/>
        <family val="3"/>
        <charset val="128"/>
      </rPr>
      <t>（A）</t>
    </r>
    <rPh sb="0" eb="2">
      <t>サイキン</t>
    </rPh>
    <rPh sb="4" eb="5">
      <t>ゲツ</t>
    </rPh>
    <rPh sb="5" eb="7">
      <t>ウリアゲ</t>
    </rPh>
    <rPh sb="7" eb="9">
      <t>ジッセキ</t>
    </rPh>
    <phoneticPr fontId="4"/>
  </si>
  <si>
    <t>0.85%（お客様負担無）</t>
    <rPh sb="7" eb="8">
      <t>キャク</t>
    </rPh>
    <rPh sb="8" eb="9">
      <t>サマ</t>
    </rPh>
    <rPh sb="9" eb="11">
      <t>フタン</t>
    </rPh>
    <rPh sb="11" eb="12">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</si>
</sst>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quot;▲ &quot;0.0%"/>
    <numFmt numFmtId="177" formatCode="ggge&quot;年&quot;m&quot;月末日&quot;"/>
    <numFmt numFmtId="178" formatCode="#,##0_ &quot;円&quot;"/>
    <numFmt numFmtId="179" formatCode="ggge&quot;年&quot;m&quot;月&quot;"/>
    <numFmt numFmtId="180" formatCode="ggge&quot;年&quot;m&quot;月 ～3か月&quot;"/>
    <numFmt numFmtId="181" formatCode="ggge&quot;年&quot;m&quot;月　～３か月&quot;"/>
    <numFmt numFmtId="182" formatCode="#,##0_ "/>
    <numFmt numFmtId="183" formatCode="#,##0_ \ &quot;千&quot;&quot;円&quot;"/>
    <numFmt numFmtId="184" formatCode="0.0%;\▲0.0%"/>
    <numFmt numFmtId="185" formatCode="ggge&quot;年&quot;m&quot;月&quot;d&quot;日&quot;"/>
    <numFmt numFmtId="186" formatCode="0.0%\(&quot;実&quot;&quot;績&quot;&quot;見&quot;&quot;込&quot;&quot;み&quot;\);\▲0.0%\(&quot;実&quot;&quot;績&quot;&quot;見&quot;&quot;込&quot;&quot;み&quot;\)"/>
    <numFmt numFmtId="187" formatCode="0.0%\(&quot;実&quot;&quot;績&quot;\);\▲0.0%\(&quot;実&quot;&quot;績&quot;\)"/>
  </numFmts>
  <fonts count="5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0"/>
      <color theme="1"/>
      <name val="HG丸ｺﾞｼｯｸM-PRO"/>
      <family val="3"/>
      <charset val="128"/>
    </font>
    <font>
      <sz val="12"/>
      <color theme="1"/>
      <name val="HG丸ｺﾞｼｯｸM-PRO"/>
      <family val="3"/>
      <charset val="128"/>
    </font>
    <font>
      <sz val="11"/>
      <color theme="1"/>
      <name val="HG丸ｺﾞｼｯｸM-PRO"/>
      <family val="3"/>
      <charset val="128"/>
    </font>
    <font>
      <sz val="16"/>
      <color theme="1"/>
      <name val="HG丸ｺﾞｼｯｸM-PRO"/>
      <family val="3"/>
      <charset val="128"/>
    </font>
    <font>
      <sz val="14"/>
      <color theme="1"/>
      <name val="HG丸ｺﾞｼｯｸM-PRO"/>
      <family val="3"/>
      <charset val="128"/>
    </font>
    <font>
      <sz val="20"/>
      <color theme="1"/>
      <name val="HG丸ｺﾞｼｯｸM-PRO"/>
      <family val="3"/>
      <charset val="128"/>
    </font>
    <font>
      <sz val="12"/>
      <color theme="8"/>
      <name val="HG丸ｺﾞｼｯｸM-PRO"/>
      <family val="3"/>
      <charset val="128"/>
    </font>
    <font>
      <b/>
      <sz val="11"/>
      <color rgb="FFFF0000"/>
      <name val="HG丸ｺﾞｼｯｸM-PRO"/>
      <family val="3"/>
      <charset val="128"/>
    </font>
    <font>
      <b/>
      <u/>
      <sz val="12"/>
      <color theme="8"/>
      <name val="HG丸ｺﾞｼｯｸM-PRO"/>
      <family val="3"/>
      <charset val="128"/>
    </font>
    <font>
      <b/>
      <sz val="11"/>
      <color rgb="FFFF0000"/>
      <name val="HGP創英角ﾎﾟｯﾌﾟ体"/>
      <family val="3"/>
      <charset val="128"/>
    </font>
    <font>
      <b/>
      <sz val="11"/>
      <color rgb="FF0070C0"/>
      <name val="HG丸ｺﾞｼｯｸM-PRO"/>
      <family val="3"/>
      <charset val="128"/>
    </font>
    <font>
      <b/>
      <sz val="11"/>
      <color rgb="FF7030A0"/>
      <name val="HG丸ｺﾞｼｯｸM-PRO"/>
      <family val="3"/>
      <charset val="128"/>
    </font>
    <font>
      <b/>
      <sz val="16"/>
      <name val="HG丸ｺﾞｼｯｸM-PRO"/>
      <family val="3"/>
      <charset val="128"/>
    </font>
    <font>
      <sz val="16"/>
      <color theme="1"/>
      <name val="HGP創英角ﾎﾟｯﾌﾟ体"/>
      <family val="3"/>
      <charset val="128"/>
    </font>
    <font>
      <b/>
      <sz val="14"/>
      <color rgb="FFFF0000"/>
      <name val="HG丸ｺﾞｼｯｸM-PRO"/>
      <family val="3"/>
      <charset val="128"/>
    </font>
    <font>
      <sz val="10"/>
      <color rgb="FFFF0000"/>
      <name val="HG丸ｺﾞｼｯｸM-PRO"/>
      <family val="3"/>
      <charset val="128"/>
    </font>
    <font>
      <sz val="11"/>
      <color theme="1"/>
      <name val="Yu Gothic"/>
      <family val="3"/>
      <scheme val="minor"/>
    </font>
    <font>
      <b/>
      <u/>
      <sz val="12"/>
      <color theme="1"/>
      <name val="Yu Gothic"/>
      <family val="3"/>
      <charset val="128"/>
      <scheme val="minor"/>
    </font>
    <font>
      <sz val="11"/>
      <color rgb="FFFF0000"/>
      <name val="HG丸ｺﾞｼｯｸM-PRO"/>
      <family val="3"/>
      <charset val="128"/>
    </font>
    <font>
      <sz val="14"/>
      <name val="HG丸ｺﾞｼｯｸM-PRO"/>
      <family val="3"/>
      <charset val="128"/>
    </font>
    <font>
      <sz val="10.5"/>
      <color theme="1"/>
      <name val="Yu Gothic"/>
      <family val="3"/>
      <charset val="128"/>
      <scheme val="minor"/>
    </font>
    <font>
      <b/>
      <sz val="10.5"/>
      <color theme="1"/>
      <name val="Yu Gothic"/>
      <family val="3"/>
      <charset val="128"/>
      <scheme val="minor"/>
    </font>
    <font>
      <sz val="14"/>
      <color theme="1"/>
      <name val="Yu Gothic"/>
      <family val="3"/>
      <charset val="128"/>
      <scheme val="minor"/>
    </font>
    <font>
      <u val="double"/>
      <sz val="16"/>
      <color theme="1"/>
      <name val="Yu Gothic"/>
      <family val="3"/>
      <charset val="128"/>
      <scheme val="minor"/>
    </font>
    <font>
      <u/>
      <sz val="11"/>
      <color theme="10"/>
      <name val="Yu Gothic"/>
      <family val="2"/>
      <scheme val="minor"/>
    </font>
    <font>
      <sz val="14"/>
      <color theme="10"/>
      <name val="Yu Gothic"/>
      <family val="2"/>
      <scheme val="minor"/>
    </font>
    <font>
      <sz val="16"/>
      <color rgb="FF002060"/>
      <name val="AR丸ゴシック体E"/>
      <family val="3"/>
      <charset val="128"/>
    </font>
    <font>
      <sz val="9"/>
      <color theme="1"/>
      <name val="Yu Gothic"/>
      <family val="2"/>
      <scheme val="minor"/>
    </font>
    <font>
      <sz val="8"/>
      <color theme="1"/>
      <name val="Yu Gothic"/>
      <family val="2"/>
      <scheme val="minor"/>
    </font>
    <font>
      <sz val="8"/>
      <color theme="1"/>
      <name val="Yu Gothic"/>
      <family val="3"/>
      <charset val="128"/>
      <scheme val="minor"/>
    </font>
    <font>
      <sz val="8"/>
      <color rgb="FFFF0000"/>
      <name val="Yu Gothic"/>
      <family val="3"/>
      <charset val="128"/>
      <scheme val="minor"/>
    </font>
    <font>
      <sz val="9"/>
      <color theme="1"/>
      <name val="Yu Gothic"/>
      <family val="3"/>
      <charset val="128"/>
      <scheme val="minor"/>
    </font>
    <font>
      <sz val="11"/>
      <color theme="1"/>
      <name val="Yu Gothic"/>
      <family val="3"/>
      <charset val="128"/>
      <scheme val="minor"/>
    </font>
    <font>
      <sz val="11"/>
      <name val="Yu Gothic"/>
      <family val="3"/>
      <charset val="128"/>
      <scheme val="minor"/>
    </font>
    <font>
      <sz val="10"/>
      <name val="游ゴシック Light"/>
      <family val="3"/>
      <charset val="128"/>
    </font>
    <font>
      <sz val="11"/>
      <color theme="1"/>
      <name val="游ゴシック Light"/>
      <family val="3"/>
      <charset val="128"/>
    </font>
    <font>
      <sz val="11"/>
      <color theme="1"/>
      <name val="游ゴシック"/>
      <family val="2"/>
      <charset val="128"/>
    </font>
    <font>
      <b/>
      <sz val="10.5"/>
      <color theme="1"/>
      <name val="BIZ UDPゴシック"/>
      <family val="3"/>
      <charset val="128"/>
    </font>
    <font>
      <b/>
      <sz val="11"/>
      <color theme="1"/>
      <name val="BIZ UDPゴシック"/>
      <family val="3"/>
      <charset val="128"/>
    </font>
    <font>
      <sz val="8"/>
      <color theme="1"/>
      <name val="ＭＳ Ｐ明朝"/>
      <family val="1"/>
      <charset val="128"/>
    </font>
    <font>
      <sz val="12"/>
      <color theme="1"/>
      <name val="Yu Gothic"/>
      <family val="2"/>
      <scheme val="minor"/>
    </font>
    <font>
      <sz val="12"/>
      <name val="Yu Gothic"/>
      <family val="3"/>
      <charset val="128"/>
      <scheme val="minor"/>
    </font>
    <font>
      <sz val="12"/>
      <name val="Yu Gothic"/>
      <family val="2"/>
      <scheme val="minor"/>
    </font>
    <font>
      <sz val="12"/>
      <name val="HGP教科書体"/>
      <family val="1"/>
      <charset val="128"/>
    </font>
    <font>
      <sz val="16"/>
      <color theme="1"/>
      <name val="Yu Gothic"/>
      <family val="3"/>
      <charset val="128"/>
      <scheme val="minor"/>
    </font>
    <font>
      <u/>
      <sz val="12"/>
      <color theme="10"/>
      <name val="Yu Gothic"/>
      <family val="2"/>
      <scheme val="minor"/>
    </font>
    <font>
      <b/>
      <sz val="10"/>
      <color rgb="FFFF0000"/>
      <name val="HG丸ｺﾞｼｯｸM-PRO"/>
      <family val="3"/>
      <charset val="128"/>
    </font>
    <font>
      <sz val="12"/>
      <color theme="1"/>
      <name val="Yu Gothic"/>
      <family val="3"/>
      <charset val="128"/>
      <scheme val="minor"/>
    </font>
    <font>
      <sz val="9"/>
      <name val="Yu Gothic"/>
      <family val="3"/>
      <charset val="128"/>
      <scheme val="minor"/>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rgb="FFCCFFCC"/>
        <bgColor indexed="64"/>
      </patternFill>
    </fill>
    <fill>
      <patternFill patternType="solid">
        <fgColor theme="0" tint="-0.249977111117893"/>
        <bgColor indexed="64"/>
      </patternFill>
    </fill>
    <fill>
      <patternFill patternType="solid">
        <fgColor rgb="FFFF0000"/>
        <bgColor indexed="64"/>
      </patternFill>
    </fill>
    <fill>
      <patternFill patternType="solid">
        <fgColor rgb="FFCCECFF"/>
        <bgColor indexed="64"/>
      </patternFill>
    </fill>
    <fill>
      <patternFill patternType="solid">
        <fgColor rgb="FF99CCFF"/>
        <bgColor indexed="64"/>
      </patternFill>
    </fill>
    <fill>
      <patternFill patternType="solid">
        <fgColor rgb="FFFFFF99"/>
        <bgColor indexed="64"/>
      </patternFill>
    </fill>
    <fill>
      <patternFill patternType="solid">
        <fgColor rgb="FFFFFFCC"/>
        <bgColor indexed="64"/>
      </patternFill>
    </fill>
    <fill>
      <patternFill patternType="solid">
        <fgColor rgb="FF99FF9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ck">
        <color auto="1"/>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auto="1"/>
      </left>
      <right style="medium">
        <color indexed="64"/>
      </right>
      <top style="thick">
        <color auto="1"/>
      </top>
      <bottom style="thick">
        <color auto="1"/>
      </bottom>
      <diagonal/>
    </border>
    <border>
      <left style="medium">
        <color indexed="64"/>
      </left>
      <right style="thick">
        <color auto="1"/>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style="medium">
        <color indexed="64"/>
      </right>
      <top style="thick">
        <color auto="1"/>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Dashed">
        <color auto="1"/>
      </left>
      <right/>
      <top/>
      <bottom/>
      <diagonal/>
    </border>
    <border>
      <left/>
      <right style="mediumDashed">
        <color auto="1"/>
      </right>
      <top/>
      <bottom/>
      <diagonal/>
    </border>
    <border>
      <left/>
      <right style="mediumDashed">
        <color auto="1"/>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right/>
      <top style="thin">
        <color indexed="64"/>
      </top>
      <bottom style="medium">
        <color indexed="64"/>
      </bottom>
      <diagonal/>
    </border>
    <border>
      <left style="thin">
        <color indexed="64"/>
      </left>
      <right/>
      <top/>
      <bottom style="hair">
        <color indexed="64"/>
      </bottom>
      <diagonal/>
    </border>
    <border>
      <left style="thick">
        <color indexed="64"/>
      </left>
      <right style="thick">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ck">
        <color theme="8"/>
      </left>
      <right style="thick">
        <color theme="8"/>
      </right>
      <top style="thick">
        <color theme="8"/>
      </top>
      <bottom style="thin">
        <color indexed="64"/>
      </bottom>
      <diagonal/>
    </border>
    <border>
      <left style="thick">
        <color rgb="FFFFFF00"/>
      </left>
      <right style="thick">
        <color rgb="FFFFFF00"/>
      </right>
      <top style="thick">
        <color rgb="FFFFFF00"/>
      </top>
      <bottom style="thin">
        <color indexed="64"/>
      </bottom>
      <diagonal/>
    </border>
    <border>
      <left style="thick">
        <color theme="8"/>
      </left>
      <right style="thick">
        <color theme="8"/>
      </right>
      <top/>
      <bottom style="thin">
        <color indexed="64"/>
      </bottom>
      <diagonal/>
    </border>
    <border>
      <left style="thick">
        <color rgb="FFFFFF00"/>
      </left>
      <right style="thick">
        <color rgb="FFFFFF00"/>
      </right>
      <top style="thin">
        <color indexed="64"/>
      </top>
      <bottom style="thin">
        <color indexed="64"/>
      </bottom>
      <diagonal/>
    </border>
    <border>
      <left style="thick">
        <color theme="8"/>
      </left>
      <right style="thick">
        <color theme="8"/>
      </right>
      <top style="thin">
        <color indexed="64"/>
      </top>
      <bottom style="thin">
        <color indexed="64"/>
      </bottom>
      <diagonal/>
    </border>
    <border>
      <left style="thin">
        <color indexed="64"/>
      </left>
      <right style="thin">
        <color indexed="64"/>
      </right>
      <top style="thin">
        <color indexed="64"/>
      </top>
      <bottom/>
      <diagonal/>
    </border>
    <border>
      <left style="thick">
        <color theme="8"/>
      </left>
      <right style="thick">
        <color theme="8"/>
      </right>
      <top style="thin">
        <color indexed="64"/>
      </top>
      <bottom/>
      <diagonal/>
    </border>
    <border>
      <left style="thick">
        <color theme="8"/>
      </left>
      <right style="thick">
        <color theme="8"/>
      </right>
      <top style="hair">
        <color indexed="64"/>
      </top>
      <bottom style="thin">
        <color indexed="64"/>
      </bottom>
      <diagonal/>
    </border>
    <border>
      <left style="thick">
        <color theme="8"/>
      </left>
      <right style="thick">
        <color theme="8"/>
      </right>
      <top style="thin">
        <color indexed="64"/>
      </top>
      <bottom style="hair">
        <color indexed="64"/>
      </bottom>
      <diagonal/>
    </border>
    <border>
      <left style="thin">
        <color indexed="64"/>
      </left>
      <right style="thin">
        <color indexed="64"/>
      </right>
      <top/>
      <bottom/>
      <diagonal/>
    </border>
    <border>
      <left style="thick">
        <color rgb="FFFFFF00"/>
      </left>
      <right style="thick">
        <color rgb="FFFFFF00"/>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ck">
        <color theme="8"/>
      </right>
      <top style="thin">
        <color indexed="64"/>
      </top>
      <bottom/>
      <diagonal/>
    </border>
    <border>
      <left style="thin">
        <color indexed="64"/>
      </left>
      <right style="thick">
        <color theme="8"/>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14">
    <xf numFmtId="0" fontId="0" fillId="0" borderId="0"/>
    <xf numFmtId="9" fontId="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0" borderId="0" applyNumberFormat="0" applyFill="0" applyBorder="0" applyAlignment="0" applyProtection="0"/>
    <xf numFmtId="0" fontId="2" fillId="0" borderId="0">
      <alignment vertical="center"/>
    </xf>
    <xf numFmtId="0" fontId="2" fillId="0" borderId="0">
      <alignment vertical="center"/>
    </xf>
    <xf numFmtId="38" fontId="22" fillId="0" borderId="0" applyFont="0" applyFill="0" applyBorder="0" applyAlignment="0" applyProtection="0">
      <alignment vertical="center"/>
    </xf>
    <xf numFmtId="0" fontId="46" fillId="0" borderId="0"/>
    <xf numFmtId="38" fontId="46" fillId="0" borderId="0" applyFont="0" applyFill="0" applyBorder="0" applyAlignment="0" applyProtection="0">
      <alignment vertical="center"/>
    </xf>
    <xf numFmtId="0" fontId="38" fillId="0" borderId="0">
      <alignment vertical="center"/>
    </xf>
    <xf numFmtId="0" fontId="51" fillId="0" borderId="0" applyNumberFormat="0" applyFill="0" applyBorder="0" applyAlignment="0" applyProtection="0"/>
    <xf numFmtId="0" fontId="1" fillId="0" borderId="0">
      <alignment vertical="center"/>
    </xf>
  </cellStyleXfs>
  <cellXfs count="296">
    <xf numFmtId="0" fontId="0" fillId="0" borderId="0" xfId="0"/>
    <xf numFmtId="0" fontId="7" fillId="0" borderId="0" xfId="0" applyFont="1" applyFill="1" applyBorder="1" applyAlignment="1">
      <alignment horizontal="distributed" vertical="center" indent="2"/>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distributed" vertical="center" indent="2"/>
    </xf>
    <xf numFmtId="0" fontId="7" fillId="0" borderId="0" xfId="0" applyFont="1" applyBorder="1" applyAlignment="1">
      <alignment horizontal="distributed" vertical="center" indent="2"/>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3"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0" fontId="7" fillId="0" borderId="11" xfId="0" applyFont="1" applyBorder="1" applyAlignment="1">
      <alignment horizontal="center" vertical="center"/>
    </xf>
    <xf numFmtId="0" fontId="6" fillId="0" borderId="0" xfId="0" applyFont="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8" xfId="0" applyFont="1" applyFill="1" applyBorder="1" applyAlignment="1">
      <alignment horizontal="left" vertical="center"/>
    </xf>
    <xf numFmtId="0" fontId="8" fillId="0" borderId="0" xfId="0" applyFont="1" applyFill="1" applyBorder="1" applyAlignment="1">
      <alignment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10" fillId="0" borderId="17" xfId="0" applyFont="1" applyBorder="1" applyAlignment="1">
      <alignment horizontal="distributed" vertical="center" indent="2"/>
    </xf>
    <xf numFmtId="0" fontId="10" fillId="0" borderId="0" xfId="0" applyFont="1" applyFill="1" applyBorder="1" applyAlignment="1">
      <alignment horizontal="distributed" vertical="center" indent="2"/>
    </xf>
    <xf numFmtId="0" fontId="10" fillId="0" borderId="11" xfId="0" applyFont="1" applyBorder="1" applyAlignment="1">
      <alignment horizontal="distributed" vertical="center" indent="2"/>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8" fillId="0" borderId="28" xfId="0" applyFont="1" applyBorder="1" applyAlignment="1">
      <alignment horizontal="center"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8" fontId="8" fillId="7" borderId="26" xfId="0" applyNumberFormat="1" applyFont="1" applyFill="1" applyBorder="1" applyAlignment="1">
      <alignment horizontal="center" vertical="center" shrinkToFit="1"/>
    </xf>
    <xf numFmtId="179" fontId="8" fillId="0" borderId="35" xfId="0" applyNumberFormat="1" applyFont="1" applyBorder="1" applyAlignment="1">
      <alignment horizontal="left" vertical="center"/>
    </xf>
    <xf numFmtId="0" fontId="19" fillId="0" borderId="0" xfId="0" applyFont="1" applyAlignment="1">
      <alignment horizontal="left" vertical="center"/>
    </xf>
    <xf numFmtId="180" fontId="8" fillId="0" borderId="32" xfId="0" applyNumberFormat="1" applyFont="1" applyBorder="1" applyAlignment="1">
      <alignment vertical="center" shrinkToFit="1"/>
    </xf>
    <xf numFmtId="0" fontId="8" fillId="0" borderId="31" xfId="0" applyFont="1" applyBorder="1" applyAlignment="1">
      <alignment vertical="center" shrinkToFit="1"/>
    </xf>
    <xf numFmtId="179" fontId="8" fillId="0" borderId="37" xfId="0" applyNumberFormat="1" applyFont="1" applyBorder="1" applyAlignment="1">
      <alignment horizontal="left" vertical="center" shrinkToFit="1"/>
    </xf>
    <xf numFmtId="0" fontId="8" fillId="0" borderId="39" xfId="0" applyFont="1" applyBorder="1" applyAlignment="1">
      <alignment horizontal="center" vertical="center" shrinkToFit="1"/>
    </xf>
    <xf numFmtId="176" fontId="18" fillId="5" borderId="40" xfId="1" applyNumberFormat="1" applyFont="1" applyFill="1" applyBorder="1" applyAlignment="1">
      <alignment horizontal="center" vertical="center" shrinkToFit="1"/>
    </xf>
    <xf numFmtId="0" fontId="8" fillId="0" borderId="4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181" fontId="8" fillId="0" borderId="45" xfId="0" applyNumberFormat="1" applyFont="1" applyBorder="1" applyAlignment="1">
      <alignment horizontal="left" vertical="center" shrinkToFit="1"/>
    </xf>
    <xf numFmtId="0" fontId="8" fillId="0" borderId="47" xfId="0" applyFont="1" applyBorder="1" applyAlignment="1">
      <alignment horizontal="center" vertical="center" shrinkToFit="1"/>
    </xf>
    <xf numFmtId="176" fontId="18" fillId="0" borderId="46" xfId="1" applyNumberFormat="1" applyFont="1" applyFill="1" applyBorder="1" applyAlignment="1">
      <alignment horizontal="center" vertical="center" shrinkToFit="1"/>
    </xf>
    <xf numFmtId="0" fontId="20" fillId="0" borderId="0" xfId="0" applyFont="1" applyAlignment="1">
      <alignment horizontal="left" vertical="center"/>
    </xf>
    <xf numFmtId="0" fontId="6" fillId="9" borderId="0" xfId="0" applyFont="1" applyFill="1" applyAlignment="1">
      <alignment horizontal="center" vertical="center"/>
    </xf>
    <xf numFmtId="0" fontId="8" fillId="9" borderId="0" xfId="0" applyFont="1" applyFill="1" applyAlignment="1">
      <alignment horizontal="center" vertical="center"/>
    </xf>
    <xf numFmtId="0" fontId="8" fillId="9" borderId="1" xfId="0" applyFont="1" applyFill="1" applyBorder="1" applyAlignment="1">
      <alignment horizontal="center" vertical="center"/>
    </xf>
    <xf numFmtId="0" fontId="6" fillId="0" borderId="0" xfId="0" applyFont="1" applyBorder="1" applyAlignment="1">
      <alignment vertical="center"/>
    </xf>
    <xf numFmtId="0" fontId="8" fillId="0" borderId="48"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0" fillId="0" borderId="49" xfId="0" applyBorder="1"/>
    <xf numFmtId="0" fontId="23" fillId="0" borderId="0" xfId="0" applyFont="1"/>
    <xf numFmtId="0" fontId="0" fillId="0" borderId="6" xfId="0" applyBorder="1"/>
    <xf numFmtId="179" fontId="8" fillId="0" borderId="45" xfId="0" applyNumberFormat="1" applyFont="1" applyBorder="1" applyAlignment="1">
      <alignment horizontal="left" vertical="center"/>
    </xf>
    <xf numFmtId="179" fontId="8" fillId="0" borderId="53" xfId="0" applyNumberFormat="1" applyFont="1" applyBorder="1" applyAlignment="1">
      <alignment horizontal="left" vertical="center"/>
    </xf>
    <xf numFmtId="179" fontId="8" fillId="0" borderId="37" xfId="0" applyNumberFormat="1" applyFont="1" applyBorder="1" applyAlignment="1">
      <alignment horizontal="left" vertical="center"/>
    </xf>
    <xf numFmtId="179" fontId="8" fillId="0" borderId="57" xfId="0" applyNumberFormat="1" applyFont="1" applyBorder="1" applyAlignment="1">
      <alignment horizontal="left" vertical="center"/>
    </xf>
    <xf numFmtId="180" fontId="8" fillId="0" borderId="56" xfId="0" applyNumberFormat="1" applyFont="1" applyBorder="1" applyAlignment="1">
      <alignment vertical="center" shrinkToFit="1"/>
    </xf>
    <xf numFmtId="178" fontId="8" fillId="7" borderId="65" xfId="0" applyNumberFormat="1" applyFont="1" applyFill="1" applyBorder="1" applyAlignment="1">
      <alignment horizontal="center" vertical="center" shrinkToFit="1"/>
    </xf>
    <xf numFmtId="178" fontId="8" fillId="7" borderId="66" xfId="0" applyNumberFormat="1" applyFont="1" applyFill="1" applyBorder="1" applyAlignment="1">
      <alignment horizontal="center" vertical="center" shrinkToFit="1"/>
    </xf>
    <xf numFmtId="179" fontId="8" fillId="0" borderId="45" xfId="0" applyNumberFormat="1" applyFont="1" applyBorder="1" applyAlignment="1">
      <alignment horizontal="left" vertical="center" shrinkToFit="1"/>
    </xf>
    <xf numFmtId="179" fontId="8" fillId="0" borderId="53" xfId="0" applyNumberFormat="1" applyFont="1" applyBorder="1" applyAlignment="1">
      <alignment horizontal="left" vertical="center" shrinkToFit="1"/>
    </xf>
    <xf numFmtId="178" fontId="8" fillId="7" borderId="67" xfId="0" applyNumberFormat="1" applyFont="1" applyFill="1" applyBorder="1" applyAlignment="1">
      <alignment horizontal="center" vertical="center" shrinkToFit="1"/>
    </xf>
    <xf numFmtId="178" fontId="8" fillId="7" borderId="68" xfId="0" applyNumberFormat="1" applyFont="1" applyFill="1" applyBorder="1" applyAlignment="1">
      <alignment horizontal="center" vertical="center" shrinkToFit="1"/>
    </xf>
    <xf numFmtId="178" fontId="8" fillId="7" borderId="69" xfId="0" applyNumberFormat="1" applyFont="1" applyFill="1" applyBorder="1" applyAlignment="1">
      <alignment horizontal="center" vertical="center" shrinkToFit="1"/>
    </xf>
    <xf numFmtId="178" fontId="8" fillId="6" borderId="58" xfId="0" applyNumberFormat="1" applyFont="1" applyFill="1" applyBorder="1" applyAlignment="1" applyProtection="1">
      <alignment horizontal="center" vertical="center" shrinkToFit="1"/>
      <protection locked="0"/>
    </xf>
    <xf numFmtId="178" fontId="8" fillId="6" borderId="55" xfId="0" applyNumberFormat="1" applyFont="1" applyFill="1" applyBorder="1" applyAlignment="1" applyProtection="1">
      <alignment horizontal="center" vertical="center" shrinkToFit="1"/>
      <protection locked="0"/>
    </xf>
    <xf numFmtId="178" fontId="8" fillId="6" borderId="54" xfId="0" applyNumberFormat="1" applyFont="1" applyFill="1" applyBorder="1" applyAlignment="1" applyProtection="1">
      <alignment horizontal="center" vertical="center" shrinkToFit="1"/>
      <protection locked="0"/>
    </xf>
    <xf numFmtId="0" fontId="24" fillId="0" borderId="28" xfId="0" applyFont="1" applyBorder="1" applyAlignment="1">
      <alignment horizontal="left" vertical="center"/>
    </xf>
    <xf numFmtId="178" fontId="8" fillId="6" borderId="54" xfId="0" applyNumberFormat="1" applyFont="1" applyFill="1" applyBorder="1" applyAlignment="1" applyProtection="1">
      <alignment horizontal="center" vertical="center" wrapText="1" shrinkToFit="1"/>
      <protection locked="0"/>
    </xf>
    <xf numFmtId="0" fontId="8" fillId="0" borderId="28" xfId="0" applyFont="1" applyBorder="1" applyAlignment="1">
      <alignment horizontal="left" vertical="center"/>
    </xf>
    <xf numFmtId="0" fontId="25" fillId="0" borderId="0" xfId="0" applyFont="1" applyAlignment="1">
      <alignment vertical="center"/>
    </xf>
    <xf numFmtId="0" fontId="16" fillId="0" borderId="0" xfId="0" applyFont="1" applyAlignment="1">
      <alignment horizontal="center" vertical="center"/>
    </xf>
    <xf numFmtId="0" fontId="8" fillId="10" borderId="0" xfId="0" applyFont="1" applyFill="1" applyAlignment="1">
      <alignment horizontal="center" vertical="center"/>
    </xf>
    <xf numFmtId="0" fontId="26" fillId="0" borderId="0" xfId="0" applyFont="1"/>
    <xf numFmtId="0" fontId="26" fillId="0" borderId="6" xfId="0" applyFont="1" applyBorder="1"/>
    <xf numFmtId="0" fontId="26" fillId="0" borderId="36" xfId="0" applyFont="1" applyBorder="1"/>
    <xf numFmtId="0" fontId="26" fillId="0" borderId="71" xfId="0" applyFont="1" applyBorder="1"/>
    <xf numFmtId="0" fontId="26" fillId="0" borderId="3" xfId="0" applyFont="1" applyBorder="1"/>
    <xf numFmtId="0" fontId="26" fillId="0" borderId="0" xfId="0" applyFont="1" applyBorder="1"/>
    <xf numFmtId="0" fontId="26" fillId="0" borderId="7" xfId="0" applyFont="1" applyBorder="1"/>
    <xf numFmtId="0" fontId="26" fillId="0" borderId="4" xfId="0" applyFont="1" applyBorder="1"/>
    <xf numFmtId="0" fontId="26" fillId="0" borderId="5" xfId="0" applyFont="1" applyBorder="1"/>
    <xf numFmtId="0" fontId="26" fillId="0" borderId="0" xfId="0" applyFont="1" applyAlignment="1">
      <alignment vertical="top" wrapText="1"/>
    </xf>
    <xf numFmtId="0" fontId="8" fillId="0"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26" fillId="0" borderId="0" xfId="0" applyFont="1" applyFill="1" applyBorder="1"/>
    <xf numFmtId="0" fontId="26" fillId="0" borderId="6" xfId="0" applyFont="1" applyFill="1" applyBorder="1"/>
    <xf numFmtId="0" fontId="26" fillId="0" borderId="52" xfId="0" applyFont="1" applyFill="1" applyBorder="1"/>
    <xf numFmtId="0" fontId="0" fillId="0" borderId="0" xfId="0" applyFill="1"/>
    <xf numFmtId="0" fontId="0" fillId="0" borderId="49" xfId="0" applyFill="1" applyBorder="1"/>
    <xf numFmtId="0" fontId="0" fillId="0" borderId="0" xfId="0" applyFill="1" applyBorder="1"/>
    <xf numFmtId="0" fontId="0" fillId="0" borderId="6" xfId="0" applyFill="1" applyBorder="1"/>
    <xf numFmtId="0" fontId="0" fillId="0" borderId="51" xfId="0" applyFill="1" applyBorder="1"/>
    <xf numFmtId="0" fontId="26" fillId="0" borderId="0" xfId="0" applyFont="1" applyFill="1"/>
    <xf numFmtId="0" fontId="0" fillId="0" borderId="0" xfId="0" applyAlignment="1">
      <alignment horizontal="right" vertical="top"/>
    </xf>
    <xf numFmtId="0" fontId="33" fillId="0" borderId="0" xfId="0" applyFont="1"/>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xf>
    <xf numFmtId="0" fontId="0" fillId="4" borderId="24" xfId="0" applyFill="1" applyBorder="1" applyAlignment="1">
      <alignment horizontal="center" vertical="center"/>
    </xf>
    <xf numFmtId="0" fontId="0" fillId="12" borderId="72" xfId="0" applyFill="1" applyBorder="1" applyAlignment="1">
      <alignment horizontal="center" vertical="center" shrinkToFit="1"/>
    </xf>
    <xf numFmtId="0" fontId="0" fillId="0" borderId="0" xfId="0" applyBorder="1" applyAlignment="1">
      <alignment horizontal="left" vertical="center" indent="1" shrinkToFit="1"/>
    </xf>
    <xf numFmtId="0" fontId="0" fillId="13" borderId="73" xfId="0" applyFill="1" applyBorder="1" applyAlignment="1">
      <alignment horizontal="center" vertical="center"/>
    </xf>
    <xf numFmtId="0" fontId="0" fillId="11" borderId="74" xfId="0" applyFill="1" applyBorder="1" applyAlignment="1">
      <alignment horizontal="center" vertical="center" shrinkToFit="1"/>
    </xf>
    <xf numFmtId="0" fontId="0" fillId="14" borderId="75" xfId="0" applyFill="1" applyBorder="1" applyAlignment="1">
      <alignment horizontal="center" vertical="center"/>
    </xf>
    <xf numFmtId="0" fontId="0" fillId="11" borderId="76" xfId="0" applyFill="1" applyBorder="1" applyAlignment="1">
      <alignment horizontal="center" vertical="center"/>
    </xf>
    <xf numFmtId="9" fontId="34" fillId="11" borderId="76" xfId="0" applyNumberFormat="1" applyFont="1" applyFill="1" applyBorder="1" applyAlignment="1">
      <alignment horizontal="left" vertical="top" wrapText="1"/>
    </xf>
    <xf numFmtId="9" fontId="34" fillId="0" borderId="0" xfId="0" applyNumberFormat="1" applyFont="1" applyBorder="1" applyAlignment="1">
      <alignment horizontal="left" vertical="top" wrapText="1"/>
    </xf>
    <xf numFmtId="0" fontId="35" fillId="11" borderId="76" xfId="0" applyFont="1" applyFill="1" applyBorder="1" applyAlignment="1">
      <alignment horizontal="left" vertical="top" wrapText="1"/>
    </xf>
    <xf numFmtId="9" fontId="34" fillId="14" borderId="75" xfId="0" applyNumberFormat="1" applyFont="1" applyFill="1" applyBorder="1" applyAlignment="1">
      <alignment horizontal="left" vertical="top" wrapText="1"/>
    </xf>
    <xf numFmtId="9" fontId="34" fillId="0" borderId="0" xfId="0" applyNumberFormat="1" applyFont="1" applyBorder="1" applyAlignment="1">
      <alignment vertical="center" wrapText="1"/>
    </xf>
    <xf numFmtId="0" fontId="35" fillId="0" borderId="0" xfId="0" applyFont="1" applyBorder="1" applyAlignment="1">
      <alignment vertical="center" wrapText="1"/>
    </xf>
    <xf numFmtId="0" fontId="0" fillId="11" borderId="76" xfId="0" applyFill="1" applyBorder="1" applyAlignment="1">
      <alignment vertical="center" shrinkToFit="1"/>
    </xf>
    <xf numFmtId="0" fontId="0" fillId="0" borderId="0" xfId="0" applyBorder="1" applyAlignment="1">
      <alignment vertical="center"/>
    </xf>
    <xf numFmtId="0" fontId="0" fillId="14" borderId="75" xfId="0" applyFill="1" applyBorder="1" applyAlignment="1">
      <alignment vertical="center" shrinkToFit="1"/>
    </xf>
    <xf numFmtId="0" fontId="0" fillId="11" borderId="76" xfId="0" applyFill="1" applyBorder="1" applyAlignment="1">
      <alignment horizontal="center" vertical="center" shrinkToFit="1"/>
    </xf>
    <xf numFmtId="0" fontId="0" fillId="14" borderId="75" xfId="0" applyFill="1" applyBorder="1" applyAlignment="1">
      <alignment horizontal="center" vertical="center" shrinkToFit="1"/>
    </xf>
    <xf numFmtId="0" fontId="0" fillId="11" borderId="78" xfId="0" applyFill="1" applyBorder="1" applyAlignment="1">
      <alignment horizontal="center" vertical="center" shrinkToFit="1"/>
    </xf>
    <xf numFmtId="0" fontId="0" fillId="3" borderId="0" xfId="0" applyFill="1" applyAlignment="1">
      <alignment horizontal="center" vertical="center"/>
    </xf>
    <xf numFmtId="0" fontId="37" fillId="4" borderId="24" xfId="0" applyFont="1" applyFill="1" applyBorder="1" applyAlignment="1">
      <alignment horizontal="center" vertical="center"/>
    </xf>
    <xf numFmtId="0" fontId="0" fillId="11" borderId="79" xfId="0" applyFill="1" applyBorder="1" applyAlignment="1">
      <alignment horizontal="center" vertical="center" shrinkToFit="1"/>
    </xf>
    <xf numFmtId="0" fontId="38" fillId="8" borderId="77" xfId="0" applyFont="1" applyFill="1" applyBorder="1" applyAlignment="1">
      <alignment shrinkToFit="1"/>
    </xf>
    <xf numFmtId="0" fontId="39" fillId="8" borderId="77" xfId="0" applyFont="1" applyFill="1" applyBorder="1" applyAlignment="1">
      <alignment shrinkToFit="1"/>
    </xf>
    <xf numFmtId="0" fontId="0" fillId="0" borderId="70" xfId="0" applyFill="1" applyBorder="1"/>
    <xf numFmtId="0" fontId="42" fillId="0" borderId="0" xfId="0" applyFont="1" applyFill="1"/>
    <xf numFmtId="0" fontId="44" fillId="0" borderId="0" xfId="0" applyFont="1" applyFill="1"/>
    <xf numFmtId="0" fontId="45" fillId="3" borderId="0" xfId="0" applyFont="1" applyFill="1" applyBorder="1" applyAlignment="1">
      <alignment horizontal="center" vertical="center"/>
    </xf>
    <xf numFmtId="0" fontId="45" fillId="0" borderId="0" xfId="0" applyFont="1" applyAlignment="1">
      <alignment horizontal="center" vertical="center"/>
    </xf>
    <xf numFmtId="10" fontId="46" fillId="3" borderId="0" xfId="0" applyNumberFormat="1" applyFont="1" applyFill="1" applyBorder="1" applyAlignment="1">
      <alignment horizontal="left" vertical="center" indent="1" shrinkToFit="1"/>
    </xf>
    <xf numFmtId="0" fontId="46" fillId="3" borderId="0" xfId="0" applyFont="1" applyFill="1" applyAlignment="1">
      <alignment horizontal="left" vertical="center" indent="1" shrinkToFit="1"/>
    </xf>
    <xf numFmtId="10" fontId="47" fillId="3" borderId="80" xfId="1" applyNumberFormat="1" applyFont="1" applyFill="1" applyBorder="1" applyAlignment="1">
      <alignment horizontal="left" vertical="center" indent="1" shrinkToFit="1"/>
    </xf>
    <xf numFmtId="0" fontId="48" fillId="3" borderId="0" xfId="0" applyFont="1" applyFill="1" applyBorder="1" applyAlignment="1">
      <alignment horizontal="left" vertical="center" indent="1" shrinkToFit="1"/>
    </xf>
    <xf numFmtId="0" fontId="49" fillId="0" borderId="0" xfId="0" applyFont="1" applyAlignment="1">
      <alignment horizontal="left" vertical="center" indent="1" shrinkToFit="1"/>
    </xf>
    <xf numFmtId="10" fontId="50" fillId="3" borderId="80" xfId="0" applyNumberFormat="1" applyFont="1" applyFill="1" applyBorder="1" applyAlignment="1">
      <alignment horizontal="left" vertical="center" indent="1" shrinkToFit="1"/>
    </xf>
    <xf numFmtId="10" fontId="50" fillId="3" borderId="82" xfId="0" applyNumberFormat="1" applyFont="1" applyFill="1" applyBorder="1" applyAlignment="1">
      <alignment horizontal="left" vertical="center" indent="1" shrinkToFit="1"/>
    </xf>
    <xf numFmtId="0" fontId="46" fillId="3" borderId="6" xfId="0" applyFont="1" applyFill="1" applyBorder="1" applyAlignment="1">
      <alignment horizontal="left" vertical="center" indent="1" shrinkToFit="1"/>
    </xf>
    <xf numFmtId="10" fontId="47" fillId="3" borderId="76" xfId="1" applyNumberFormat="1" applyFont="1" applyFill="1" applyBorder="1" applyAlignment="1">
      <alignment horizontal="left" vertical="center" indent="1" shrinkToFit="1"/>
    </xf>
    <xf numFmtId="0" fontId="46" fillId="0" borderId="6" xfId="0" applyFont="1" applyBorder="1" applyAlignment="1">
      <alignment horizontal="left" vertical="center" indent="1" shrinkToFit="1"/>
    </xf>
    <xf numFmtId="0" fontId="35" fillId="8" borderId="2" xfId="0" applyFont="1" applyFill="1" applyBorder="1" applyAlignment="1">
      <alignment horizontal="left" vertical="top" wrapText="1" shrinkToFit="1"/>
    </xf>
    <xf numFmtId="0" fontId="45" fillId="3" borderId="0" xfId="0" applyFont="1" applyFill="1" applyBorder="1" applyAlignment="1">
      <alignment horizontal="left" vertical="center" shrinkToFit="1"/>
    </xf>
    <xf numFmtId="0" fontId="45" fillId="3" borderId="86" xfId="0" applyFont="1" applyFill="1" applyBorder="1" applyAlignment="1">
      <alignment horizontal="center" vertical="center"/>
    </xf>
    <xf numFmtId="0" fontId="45" fillId="3" borderId="88" xfId="0" applyFont="1" applyFill="1" applyBorder="1" applyAlignment="1">
      <alignment horizontal="left" vertical="center" shrinkToFit="1"/>
    </xf>
    <xf numFmtId="0" fontId="46" fillId="0" borderId="0" xfId="0" applyFont="1" applyAlignment="1">
      <alignment horizontal="right"/>
    </xf>
    <xf numFmtId="10" fontId="53" fillId="3" borderId="80" xfId="0" applyNumberFormat="1" applyFont="1" applyFill="1" applyBorder="1" applyAlignment="1">
      <alignment horizontal="left" vertical="center" indent="1" shrinkToFit="1"/>
    </xf>
    <xf numFmtId="10" fontId="53" fillId="3" borderId="82" xfId="0" applyNumberFormat="1" applyFont="1" applyFill="1" applyBorder="1" applyAlignment="1">
      <alignment horizontal="left" vertical="center" indent="1" shrinkToFit="1"/>
    </xf>
    <xf numFmtId="10" fontId="54" fillId="3" borderId="76" xfId="1" applyNumberFormat="1" applyFont="1" applyFill="1" applyBorder="1" applyAlignment="1">
      <alignment horizontal="left" vertical="center" indent="1" shrinkToFit="1"/>
    </xf>
    <xf numFmtId="10" fontId="39" fillId="3" borderId="80" xfId="1" applyNumberFormat="1" applyFont="1" applyFill="1" applyBorder="1" applyAlignment="1">
      <alignment horizontal="left" vertical="center" indent="1" shrinkToFit="1"/>
    </xf>
    <xf numFmtId="10" fontId="47" fillId="3" borderId="82" xfId="1" applyNumberFormat="1" applyFont="1" applyFill="1" applyBorder="1" applyAlignment="1">
      <alignment horizontal="left" vertical="center" indent="1" shrinkToFit="1"/>
    </xf>
    <xf numFmtId="10" fontId="54" fillId="3" borderId="75" xfId="1" applyNumberFormat="1" applyFont="1" applyFill="1" applyBorder="1" applyAlignment="1">
      <alignment horizontal="left" vertical="center" indent="1" shrinkToFit="1"/>
    </xf>
    <xf numFmtId="0" fontId="6" fillId="0" borderId="0" xfId="0" applyFont="1" applyFill="1" applyBorder="1" applyAlignment="1">
      <alignment horizontal="distributed" vertical="center" wrapText="1" indent="2"/>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29" xfId="0" applyFont="1" applyBorder="1" applyAlignment="1">
      <alignment vertical="center"/>
    </xf>
    <xf numFmtId="0" fontId="6" fillId="0" borderId="33"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8" fillId="0" borderId="30" xfId="0" applyFont="1" applyBorder="1" applyAlignment="1">
      <alignment vertical="center"/>
    </xf>
    <xf numFmtId="0" fontId="8" fillId="0" borderId="34"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31" xfId="0" applyFont="1" applyBorder="1" applyAlignment="1">
      <alignment horizontal="center" vertical="center" shrinkToFit="1"/>
    </xf>
    <xf numFmtId="0" fontId="8" fillId="0" borderId="27" xfId="0" applyFont="1" applyBorder="1" applyAlignment="1">
      <alignment horizontal="center" vertical="center" shrinkToFit="1"/>
    </xf>
    <xf numFmtId="0" fontId="8" fillId="6" borderId="59" xfId="0" applyFont="1" applyFill="1" applyBorder="1" applyAlignment="1" applyProtection="1">
      <alignment horizontal="center" vertical="center" shrinkToFit="1"/>
      <protection locked="0"/>
    </xf>
    <xf numFmtId="0" fontId="8" fillId="6" borderId="60" xfId="0" applyFont="1" applyFill="1" applyBorder="1" applyAlignment="1" applyProtection="1">
      <alignment horizontal="center" vertical="center" shrinkToFit="1"/>
      <protection locked="0"/>
    </xf>
    <xf numFmtId="0" fontId="8" fillId="0" borderId="24" xfId="0" applyFont="1" applyBorder="1" applyAlignment="1">
      <alignment horizontal="center" vertical="center"/>
    </xf>
    <xf numFmtId="0" fontId="8" fillId="0" borderId="52" xfId="0" applyFont="1" applyBorder="1" applyAlignment="1">
      <alignment horizontal="center" vertical="center"/>
    </xf>
    <xf numFmtId="0" fontId="8" fillId="6" borderId="61" xfId="0" applyFont="1" applyFill="1" applyBorder="1" applyAlignment="1" applyProtection="1">
      <alignment horizontal="center" vertical="center" shrinkToFit="1"/>
      <protection locked="0"/>
    </xf>
    <xf numFmtId="0" fontId="8" fillId="6" borderId="62" xfId="0" applyFont="1" applyFill="1" applyBorder="1" applyAlignment="1" applyProtection="1">
      <alignment horizontal="center" vertical="center" shrinkToFit="1"/>
      <protection locked="0"/>
    </xf>
    <xf numFmtId="0" fontId="8" fillId="0" borderId="25" xfId="0" applyFont="1" applyBorder="1" applyAlignment="1">
      <alignment horizontal="center" vertical="center"/>
    </xf>
    <xf numFmtId="0" fontId="8" fillId="0" borderId="56" xfId="0" applyFont="1" applyBorder="1" applyAlignment="1">
      <alignment horizontal="center" vertical="center"/>
    </xf>
    <xf numFmtId="177" fontId="8" fillId="6" borderId="63" xfId="0" applyNumberFormat="1" applyFont="1" applyFill="1" applyBorder="1" applyAlignment="1" applyProtection="1">
      <alignment horizontal="center" vertical="center" shrinkToFit="1"/>
      <protection locked="0"/>
    </xf>
    <xf numFmtId="177" fontId="8" fillId="6" borderId="64" xfId="0" applyNumberFormat="1" applyFont="1" applyFill="1" applyBorder="1" applyAlignment="1" applyProtection="1">
      <alignment horizontal="center" vertical="center" shrinkToFit="1"/>
      <protection locked="0"/>
    </xf>
    <xf numFmtId="0" fontId="31" fillId="2" borderId="17" xfId="5" applyFont="1" applyFill="1" applyBorder="1" applyAlignment="1" applyProtection="1">
      <alignment horizontal="distributed" vertical="center" indent="2"/>
      <protection locked="0"/>
    </xf>
    <xf numFmtId="0" fontId="31" fillId="2" borderId="0" xfId="5" applyFont="1" applyFill="1" applyBorder="1" applyAlignment="1" applyProtection="1">
      <alignment horizontal="distributed" vertical="center" indent="2"/>
      <protection locked="0"/>
    </xf>
    <xf numFmtId="0" fontId="31" fillId="2" borderId="11" xfId="5" applyFont="1" applyFill="1" applyBorder="1" applyAlignment="1" applyProtection="1">
      <alignment horizontal="distributed" vertical="center" indent="2"/>
      <protection locked="0"/>
    </xf>
    <xf numFmtId="0" fontId="7" fillId="2" borderId="3" xfId="0" applyFont="1" applyFill="1" applyBorder="1" applyAlignment="1">
      <alignment horizontal="distributed" vertical="center" indent="1"/>
    </xf>
    <xf numFmtId="0" fontId="7" fillId="2" borderId="7" xfId="0" applyFont="1" applyFill="1" applyBorder="1" applyAlignment="1">
      <alignment horizontal="distributed" vertical="center" indent="1"/>
    </xf>
    <xf numFmtId="0" fontId="8" fillId="0" borderId="3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12" fillId="4" borderId="13"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5" xfId="0" applyFont="1" applyBorder="1" applyAlignment="1">
      <alignment horizontal="center" vertical="center" textRotation="255"/>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0" fillId="0" borderId="13"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0" fillId="0" borderId="19" xfId="0" applyFont="1" applyFill="1" applyBorder="1" applyAlignment="1">
      <alignment horizontal="center" vertical="center" textRotation="255" wrapText="1"/>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8" xfId="0" applyFont="1" applyFill="1" applyBorder="1" applyAlignment="1">
      <alignment horizontal="center" vertical="center"/>
    </xf>
    <xf numFmtId="0" fontId="8" fillId="2" borderId="3" xfId="0" applyFont="1" applyFill="1" applyBorder="1" applyAlignment="1">
      <alignment horizontal="distributed" vertical="center" indent="1"/>
    </xf>
    <xf numFmtId="0" fontId="8" fillId="2" borderId="0" xfId="0" applyFont="1" applyFill="1" applyBorder="1" applyAlignment="1">
      <alignment horizontal="distributed" vertical="center" indent="1"/>
    </xf>
    <xf numFmtId="0" fontId="8" fillId="2" borderId="11" xfId="0" applyFont="1" applyFill="1" applyBorder="1" applyAlignment="1">
      <alignment horizontal="distributed" vertical="center" indent="1"/>
    </xf>
    <xf numFmtId="0" fontId="10" fillId="0" borderId="0" xfId="0" applyFont="1" applyFill="1" applyBorder="1" applyAlignment="1">
      <alignment horizontal="center" vertical="center" wrapText="1"/>
    </xf>
    <xf numFmtId="0" fontId="0" fillId="6" borderId="0" xfId="0" applyFill="1" applyAlignment="1" applyProtection="1">
      <alignment horizontal="left"/>
      <protection locked="0"/>
    </xf>
    <xf numFmtId="0" fontId="0" fillId="6" borderId="6" xfId="0" applyFill="1" applyBorder="1" applyAlignment="1" applyProtection="1">
      <alignment horizontal="left"/>
      <protection locked="0"/>
    </xf>
    <xf numFmtId="0" fontId="27" fillId="0" borderId="0" xfId="0" applyFont="1" applyFill="1" applyBorder="1" applyAlignment="1">
      <alignment horizontal="center" vertical="center"/>
    </xf>
    <xf numFmtId="182" fontId="43" fillId="0" borderId="6" xfId="0" applyNumberFormat="1" applyFont="1" applyFill="1" applyBorder="1" applyAlignment="1">
      <alignment horizontal="center" shrinkToFit="1"/>
    </xf>
    <xf numFmtId="0" fontId="26" fillId="0" borderId="6" xfId="0" applyFont="1" applyBorder="1" applyAlignment="1">
      <alignment horizontal="center"/>
    </xf>
    <xf numFmtId="0" fontId="26" fillId="0" borderId="0" xfId="0" applyFont="1" applyFill="1" applyBorder="1" applyAlignment="1">
      <alignment horizontal="center" vertical="center"/>
    </xf>
    <xf numFmtId="183" fontId="44" fillId="0" borderId="6" xfId="0" applyNumberFormat="1" applyFont="1" applyFill="1" applyBorder="1" applyAlignment="1">
      <alignment horizontal="center"/>
    </xf>
    <xf numFmtId="184" fontId="44" fillId="0" borderId="0" xfId="0" applyNumberFormat="1" applyFont="1" applyFill="1" applyAlignment="1">
      <alignment horizontal="center"/>
    </xf>
    <xf numFmtId="0" fontId="26" fillId="0" borderId="0" xfId="0" applyFont="1" applyBorder="1" applyAlignment="1">
      <alignment horizontal="center" vertical="center"/>
    </xf>
    <xf numFmtId="0" fontId="26" fillId="0" borderId="0" xfId="0" applyFont="1" applyBorder="1" applyAlignment="1">
      <alignment vertical="top" wrapText="1"/>
    </xf>
    <xf numFmtId="0" fontId="26" fillId="0" borderId="0" xfId="0" applyFont="1" applyAlignment="1">
      <alignment vertical="top" wrapText="1"/>
    </xf>
    <xf numFmtId="187" fontId="43" fillId="0" borderId="0" xfId="0" applyNumberFormat="1" applyFont="1" applyFill="1" applyBorder="1" applyAlignment="1">
      <alignment horizontal="left" shrinkToFit="1"/>
    </xf>
    <xf numFmtId="186" fontId="43" fillId="0" borderId="0" xfId="0" applyNumberFormat="1" applyFont="1" applyFill="1" applyBorder="1" applyAlignment="1">
      <alignment horizontal="left" shrinkToFit="1"/>
    </xf>
    <xf numFmtId="185" fontId="26" fillId="6" borderId="0" xfId="0" applyNumberFormat="1" applyFont="1" applyFill="1" applyBorder="1" applyAlignment="1" applyProtection="1">
      <alignment horizontal="right"/>
      <protection locked="0"/>
    </xf>
    <xf numFmtId="185" fontId="26" fillId="6" borderId="0" xfId="0" applyNumberFormat="1" applyFont="1" applyFill="1" applyBorder="1" applyAlignment="1" applyProtection="1">
      <alignment horizontal="left"/>
      <protection locked="0"/>
    </xf>
    <xf numFmtId="182" fontId="43" fillId="0" borderId="6" xfId="0" applyNumberFormat="1" applyFont="1" applyFill="1" applyBorder="1" applyAlignment="1">
      <alignment horizontal="center"/>
    </xf>
    <xf numFmtId="0" fontId="26" fillId="0" borderId="0" xfId="0" applyFont="1" applyBorder="1" applyAlignment="1">
      <alignment horizontal="center" vertical="top"/>
    </xf>
    <xf numFmtId="0" fontId="26" fillId="6" borderId="0" xfId="0" applyFont="1" applyFill="1" applyBorder="1" applyAlignment="1" applyProtection="1">
      <alignment horizontal="left" vertical="center" wrapText="1" shrinkToFit="1"/>
      <protection locked="0"/>
    </xf>
    <xf numFmtId="0" fontId="26" fillId="6" borderId="6" xfId="0" applyFont="1" applyFill="1" applyBorder="1" applyAlignment="1" applyProtection="1">
      <alignment horizontal="left" vertical="center" wrapText="1" shrinkToFit="1"/>
      <protection locked="0"/>
    </xf>
    <xf numFmtId="183" fontId="44" fillId="0" borderId="51" xfId="0" applyNumberFormat="1" applyFont="1" applyFill="1" applyBorder="1" applyAlignment="1">
      <alignment horizontal="center"/>
    </xf>
    <xf numFmtId="182" fontId="44" fillId="0" borderId="0" xfId="0" applyNumberFormat="1" applyFont="1" applyFill="1" applyAlignment="1">
      <alignment horizontal="center"/>
    </xf>
    <xf numFmtId="182" fontId="44" fillId="0" borderId="50" xfId="0" applyNumberFormat="1" applyFont="1" applyFill="1" applyBorder="1" applyAlignment="1">
      <alignment horizontal="center"/>
    </xf>
    <xf numFmtId="182" fontId="43" fillId="0" borderId="52" xfId="0" applyNumberFormat="1" applyFont="1" applyFill="1" applyBorder="1" applyAlignment="1">
      <alignment horizontal="center"/>
    </xf>
    <xf numFmtId="179" fontId="8" fillId="0" borderId="0" xfId="0" applyNumberFormat="1" applyFont="1" applyFill="1" applyBorder="1" applyAlignment="1">
      <alignment horizontal="center" vertical="center" shrinkToFit="1"/>
    </xf>
    <xf numFmtId="0" fontId="26" fillId="0" borderId="70" xfId="0" applyFont="1" applyBorder="1" applyAlignment="1">
      <alignment horizontal="center" vertical="top"/>
    </xf>
    <xf numFmtId="0" fontId="28" fillId="0" borderId="70" xfId="0" applyFont="1" applyBorder="1" applyAlignment="1">
      <alignment horizontal="center"/>
    </xf>
    <xf numFmtId="0" fontId="29" fillId="0" borderId="0" xfId="0" applyFont="1" applyAlignment="1">
      <alignment horizontal="center"/>
    </xf>
    <xf numFmtId="185" fontId="26" fillId="6" borderId="6" xfId="0" applyNumberFormat="1" applyFont="1" applyFill="1" applyBorder="1" applyAlignment="1" applyProtection="1">
      <alignment horizontal="right"/>
      <protection locked="0"/>
    </xf>
    <xf numFmtId="0" fontId="26" fillId="0" borderId="0" xfId="0" applyFont="1" applyBorder="1" applyAlignment="1">
      <alignment horizontal="center"/>
    </xf>
    <xf numFmtId="182" fontId="44" fillId="0" borderId="0" xfId="0" applyNumberFormat="1" applyFont="1" applyFill="1" applyBorder="1" applyAlignment="1">
      <alignment horizontal="center"/>
    </xf>
    <xf numFmtId="0" fontId="26" fillId="6" borderId="0" xfId="0" applyFont="1" applyFill="1" applyBorder="1" applyAlignment="1" applyProtection="1">
      <alignment shrinkToFit="1"/>
      <protection locked="0"/>
    </xf>
    <xf numFmtId="0" fontId="26" fillId="6" borderId="6" xfId="0" applyFont="1" applyFill="1" applyBorder="1" applyAlignment="1" applyProtection="1">
      <alignment shrinkToFit="1"/>
      <protection locked="0"/>
    </xf>
    <xf numFmtId="184" fontId="0" fillId="0" borderId="0" xfId="0" applyNumberFormat="1" applyFill="1" applyAlignment="1">
      <alignment horizontal="center"/>
    </xf>
    <xf numFmtId="183" fontId="0" fillId="0" borderId="6" xfId="0" applyNumberFormat="1" applyFont="1" applyFill="1" applyBorder="1" applyAlignment="1">
      <alignment horizontal="center"/>
    </xf>
    <xf numFmtId="183" fontId="0" fillId="0" borderId="51" xfId="0" applyNumberFormat="1" applyFont="1" applyFill="1" applyBorder="1" applyAlignment="1">
      <alignment horizontal="center"/>
    </xf>
    <xf numFmtId="9" fontId="34" fillId="0" borderId="0" xfId="0" applyNumberFormat="1" applyFont="1" applyBorder="1" applyAlignment="1">
      <alignment vertical="center" wrapText="1"/>
    </xf>
    <xf numFmtId="0" fontId="35" fillId="0" borderId="0" xfId="0" applyFont="1" applyBorder="1" applyAlignment="1">
      <alignment vertical="center" wrapText="1"/>
    </xf>
    <xf numFmtId="0" fontId="0" fillId="4" borderId="1" xfId="0" applyFill="1" applyBorder="1" applyAlignment="1">
      <alignment horizontal="center" vertical="center"/>
    </xf>
    <xf numFmtId="0" fontId="0" fillId="4" borderId="77" xfId="0" applyFill="1" applyBorder="1" applyAlignment="1">
      <alignment horizontal="center" vertical="center"/>
    </xf>
    <xf numFmtId="0" fontId="0" fillId="4" borderId="2" xfId="0" applyFill="1" applyBorder="1" applyAlignment="1">
      <alignment horizontal="center" vertical="center"/>
    </xf>
    <xf numFmtId="0" fontId="0" fillId="4" borderId="77" xfId="0" applyFill="1" applyBorder="1" applyAlignment="1">
      <alignment horizontal="center" vertical="center" wrapText="1"/>
    </xf>
    <xf numFmtId="0" fontId="0" fillId="4" borderId="24" xfId="0" applyFill="1" applyBorder="1" applyAlignment="1">
      <alignment horizontal="center" vertical="center"/>
    </xf>
    <xf numFmtId="0" fontId="0" fillId="4" borderId="52" xfId="0" applyFill="1" applyBorder="1" applyAlignment="1">
      <alignment horizontal="center" vertical="center"/>
    </xf>
    <xf numFmtId="0" fontId="37" fillId="4" borderId="24" xfId="0" applyFont="1" applyFill="1" applyBorder="1" applyAlignment="1">
      <alignment horizontal="center" vertical="center"/>
    </xf>
    <xf numFmtId="0" fontId="37" fillId="4" borderId="83" xfId="0" applyFont="1" applyFill="1" applyBorder="1" applyAlignment="1">
      <alignment horizontal="center" vertical="center"/>
    </xf>
    <xf numFmtId="0" fontId="45" fillId="3" borderId="86" xfId="0" applyFont="1" applyFill="1" applyBorder="1" applyAlignment="1">
      <alignment horizontal="left" vertical="center" shrinkToFit="1"/>
    </xf>
    <xf numFmtId="0" fontId="38" fillId="3" borderId="34" xfId="0" applyFont="1" applyFill="1" applyBorder="1" applyAlignment="1">
      <alignment horizontal="left" vertical="center"/>
    </xf>
    <xf numFmtId="0" fontId="38" fillId="3" borderId="87" xfId="0" applyFont="1" applyFill="1" applyBorder="1" applyAlignment="1">
      <alignment horizontal="left" vertical="center" shrinkToFit="1"/>
    </xf>
    <xf numFmtId="0" fontId="38" fillId="3" borderId="34" xfId="0" applyFont="1" applyFill="1" applyBorder="1" applyAlignment="1">
      <alignment horizontal="left" vertical="center" shrinkToFit="1"/>
    </xf>
    <xf numFmtId="0" fontId="45" fillId="3" borderId="34" xfId="0" applyFont="1" applyFill="1" applyBorder="1" applyAlignment="1">
      <alignment horizontal="left" vertical="center" shrinkToFit="1"/>
    </xf>
    <xf numFmtId="0" fontId="40" fillId="3" borderId="84" xfId="0" applyFont="1" applyFill="1" applyBorder="1" applyAlignment="1">
      <alignment horizontal="center" vertical="center" wrapText="1"/>
    </xf>
    <xf numFmtId="0" fontId="40" fillId="3" borderId="85" xfId="0" applyFont="1" applyFill="1" applyBorder="1" applyAlignment="1">
      <alignment horizontal="center" vertical="center" wrapText="1"/>
    </xf>
    <xf numFmtId="0" fontId="0" fillId="15" borderId="77" xfId="0" applyFill="1" applyBorder="1" applyAlignment="1">
      <alignment horizontal="center" vertical="center"/>
    </xf>
    <xf numFmtId="0" fontId="0" fillId="15" borderId="2" xfId="0" applyFill="1" applyBorder="1" applyAlignment="1">
      <alignment horizontal="center" vertical="center"/>
    </xf>
    <xf numFmtId="0" fontId="0" fillId="8" borderId="77" xfId="0" applyFill="1" applyBorder="1" applyAlignment="1">
      <alignment horizontal="left" vertical="center" wrapText="1"/>
    </xf>
    <xf numFmtId="0" fontId="0" fillId="8" borderId="81" xfId="0" applyFill="1" applyBorder="1" applyAlignment="1">
      <alignment horizontal="left" vertical="center" wrapText="1"/>
    </xf>
    <xf numFmtId="0" fontId="0" fillId="3" borderId="77" xfId="0" applyFill="1" applyBorder="1" applyAlignment="1">
      <alignment horizontal="center" vertical="center" wrapText="1"/>
    </xf>
    <xf numFmtId="0" fontId="0" fillId="3" borderId="2"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0" borderId="77" xfId="0" applyFill="1" applyBorder="1" applyAlignment="1">
      <alignment horizontal="center" vertical="center" wrapText="1"/>
    </xf>
    <xf numFmtId="0" fontId="0" fillId="0" borderId="2" xfId="0" applyFill="1" applyBorder="1" applyAlignment="1">
      <alignment horizontal="center" vertical="center" wrapText="1"/>
    </xf>
    <xf numFmtId="0" fontId="40" fillId="3" borderId="24" xfId="0" applyFont="1" applyFill="1" applyBorder="1" applyAlignment="1">
      <alignment horizontal="center" vertical="center" wrapText="1"/>
    </xf>
    <xf numFmtId="0" fontId="40" fillId="3" borderId="24" xfId="0" applyFont="1" applyFill="1" applyBorder="1" applyAlignment="1">
      <alignment horizontal="center" vertical="center"/>
    </xf>
    <xf numFmtId="0" fontId="0" fillId="3" borderId="77" xfId="0" applyFill="1" applyBorder="1" applyAlignment="1">
      <alignment horizontal="center" vertical="center"/>
    </xf>
    <xf numFmtId="0" fontId="0" fillId="3" borderId="2" xfId="0" applyFill="1" applyBorder="1" applyAlignment="1">
      <alignment horizontal="center" vertical="center"/>
    </xf>
    <xf numFmtId="10" fontId="41" fillId="3" borderId="36" xfId="0" applyNumberFormat="1" applyFont="1" applyFill="1" applyBorder="1" applyAlignment="1">
      <alignment horizontal="center" vertical="center" wrapText="1"/>
    </xf>
    <xf numFmtId="10" fontId="41" fillId="3" borderId="71" xfId="0" applyNumberFormat="1" applyFont="1" applyFill="1" applyBorder="1" applyAlignment="1">
      <alignment horizontal="center" vertical="center" wrapText="1"/>
    </xf>
    <xf numFmtId="10" fontId="41" fillId="3" borderId="5" xfId="0" applyNumberFormat="1" applyFont="1" applyFill="1" applyBorder="1" applyAlignment="1">
      <alignment horizontal="center" vertical="center" wrapText="1"/>
    </xf>
    <xf numFmtId="10" fontId="41" fillId="3" borderId="4" xfId="0" applyNumberFormat="1" applyFont="1" applyFill="1" applyBorder="1" applyAlignment="1">
      <alignment horizontal="center" vertical="center" wrapText="1"/>
    </xf>
    <xf numFmtId="10" fontId="41" fillId="3" borderId="36" xfId="0" applyNumberFormat="1" applyFont="1" applyFill="1" applyBorder="1" applyAlignment="1">
      <alignment horizontal="center" vertical="center" wrapText="1" shrinkToFit="1"/>
    </xf>
    <xf numFmtId="10" fontId="41" fillId="3" borderId="71" xfId="0" applyNumberFormat="1" applyFont="1" applyFill="1" applyBorder="1" applyAlignment="1">
      <alignment horizontal="center" vertical="center" wrapText="1" shrinkToFit="1"/>
    </xf>
    <xf numFmtId="10" fontId="41" fillId="3" borderId="5" xfId="0" applyNumberFormat="1" applyFont="1" applyFill="1" applyBorder="1" applyAlignment="1">
      <alignment horizontal="center" vertical="center" wrapText="1" shrinkToFit="1"/>
    </xf>
    <xf numFmtId="10" fontId="41" fillId="3" borderId="4" xfId="0" applyNumberFormat="1" applyFont="1" applyFill="1" applyBorder="1" applyAlignment="1">
      <alignment horizontal="center" vertical="center" wrapText="1" shrinkToFit="1"/>
    </xf>
    <xf numFmtId="0" fontId="32" fillId="0" borderId="0" xfId="0" applyFont="1" applyAlignment="1">
      <alignment horizontal="center" vertical="center"/>
    </xf>
  </cellXfs>
  <cellStyles count="14">
    <cellStyle name="パーセント" xfId="1" builtinId="5"/>
    <cellStyle name="ハイパーリンク" xfId="5" builtinId="8"/>
    <cellStyle name="ハイパーリンク 2" xfId="12"/>
    <cellStyle name="桁区切り 2" xfId="8"/>
    <cellStyle name="桁区切り 3" xfId="10"/>
    <cellStyle name="標準" xfId="0" builtinId="0"/>
    <cellStyle name="標準 10 2" xfId="7"/>
    <cellStyle name="標準 10 2 2" xfId="4"/>
    <cellStyle name="標準 10 2 7" xfId="2"/>
    <cellStyle name="標準 2" xfId="9"/>
    <cellStyle name="標準 2 2" xfId="11"/>
    <cellStyle name="標準 3" xfId="13"/>
    <cellStyle name="標準 9 2" xfId="6"/>
    <cellStyle name="標準 9 2 7" xfId="3"/>
  </cellStyles>
  <dxfs count="13">
    <dxf>
      <font>
        <color auto="1"/>
      </font>
      <fill>
        <patternFill>
          <bgColor rgb="FF92D050"/>
        </patternFill>
      </fill>
    </dxf>
    <dxf>
      <font>
        <color auto="1"/>
      </font>
      <fill>
        <patternFill>
          <bgColor rgb="FF92D050"/>
        </patternFill>
      </fill>
    </dxf>
    <dxf>
      <font>
        <b val="0"/>
        <i/>
      </font>
      <fill>
        <patternFill>
          <fgColor auto="1"/>
          <bgColor theme="0"/>
        </patternFill>
      </fill>
      <border>
        <left/>
        <right/>
        <top/>
        <bottom/>
        <vertical/>
        <horizontal/>
      </border>
    </dxf>
    <dxf>
      <font>
        <b val="0"/>
        <i/>
        <strike val="0"/>
        <color theme="0"/>
      </font>
      <fill>
        <patternFill patternType="solid">
          <bgColor theme="0"/>
        </patternFill>
      </fill>
      <border>
        <left/>
        <right/>
        <top/>
        <bottom/>
      </border>
    </dxf>
    <dxf>
      <font>
        <color auto="1"/>
      </font>
      <fill>
        <patternFill>
          <bgColor rgb="FFCCECFF"/>
        </patternFill>
      </fill>
    </dxf>
    <dxf>
      <font>
        <color auto="1"/>
      </font>
      <fill>
        <patternFill>
          <bgColor rgb="FFFFFF00"/>
        </patternFill>
      </fill>
    </dxf>
    <dxf>
      <font>
        <color auto="1"/>
      </font>
      <fill>
        <patternFill>
          <bgColor rgb="FFCCECFF"/>
        </patternFill>
      </fill>
    </dxf>
    <dxf>
      <font>
        <color auto="1"/>
      </font>
      <fill>
        <patternFill>
          <bgColor rgb="FFCCECFF"/>
        </patternFill>
      </fill>
    </dxf>
    <dxf>
      <font>
        <color auto="1"/>
      </font>
      <fill>
        <patternFill>
          <bgColor rgb="FF92D050"/>
        </patternFill>
      </fill>
    </dxf>
    <dxf>
      <font>
        <color auto="1"/>
      </font>
      <fill>
        <patternFill>
          <bgColor rgb="FF92D050"/>
        </patternFill>
      </fill>
    </dxf>
    <dxf>
      <font>
        <color auto="1"/>
      </font>
      <fill>
        <patternFill>
          <bgColor rgb="FFCCECFF"/>
        </patternFill>
      </fill>
    </dxf>
    <dxf>
      <font>
        <color auto="1"/>
      </font>
      <fill>
        <patternFill>
          <bgColor theme="4"/>
        </patternFill>
      </fill>
    </dxf>
    <dxf>
      <font>
        <color auto="1"/>
      </font>
      <fill>
        <patternFill>
          <bgColor rgb="FFFFFF00"/>
        </patternFill>
      </fill>
    </dxf>
  </dxfs>
  <tableStyles count="0" defaultTableStyle="TableStyleMedium2" defaultPivotStyle="PivotStyleLight16"/>
  <colors>
    <mruColors>
      <color rgb="FF3333FF"/>
      <color rgb="FFFFCCFF"/>
      <color rgb="FFFFCCCC"/>
      <color rgb="FF00FF99"/>
      <color rgb="FFCCECFF"/>
      <color rgb="FFFFFFCC"/>
      <color rgb="FF99FFCC"/>
      <color rgb="FF66C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402021</xdr:colOff>
      <xdr:row>21</xdr:row>
      <xdr:rowOff>9406</xdr:rowOff>
    </xdr:from>
    <xdr:to>
      <xdr:col>10</xdr:col>
      <xdr:colOff>760610</xdr:colOff>
      <xdr:row>25</xdr:row>
      <xdr:rowOff>10888</xdr:rowOff>
    </xdr:to>
    <xdr:sp macro="" textlink="">
      <xdr:nvSpPr>
        <xdr:cNvPr id="3" name="矢印: 下 2">
          <a:extLst>
            <a:ext uri="{FF2B5EF4-FFF2-40B4-BE49-F238E27FC236}">
              <a16:creationId xmlns="" xmlns:a16="http://schemas.microsoft.com/office/drawing/2014/main" id="{00000000-0008-0000-0000-000003000000}"/>
            </a:ext>
          </a:extLst>
        </xdr:cNvPr>
        <xdr:cNvSpPr/>
      </xdr:nvSpPr>
      <xdr:spPr>
        <a:xfrm rot="16200000">
          <a:off x="8838335" y="5007483"/>
          <a:ext cx="664091" cy="35858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364434</xdr:colOff>
      <xdr:row>10</xdr:row>
      <xdr:rowOff>6626</xdr:rowOff>
    </xdr:from>
    <xdr:to>
      <xdr:col>23</xdr:col>
      <xdr:colOff>212035</xdr:colOff>
      <xdr:row>13</xdr:row>
      <xdr:rowOff>6626</xdr:rowOff>
    </xdr:to>
    <xdr:sp macro="" textlink="">
      <xdr:nvSpPr>
        <xdr:cNvPr id="4" name="右中かっこ 3">
          <a:extLst>
            <a:ext uri="{FF2B5EF4-FFF2-40B4-BE49-F238E27FC236}">
              <a16:creationId xmlns="" xmlns:a16="http://schemas.microsoft.com/office/drawing/2014/main" id="{00000000-0008-0000-0100-000004000000}"/>
            </a:ext>
          </a:extLst>
        </xdr:cNvPr>
        <xdr:cNvSpPr/>
      </xdr:nvSpPr>
      <xdr:spPr>
        <a:xfrm>
          <a:off x="1484574" y="14256026"/>
          <a:ext cx="220981" cy="685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10</xdr:row>
      <xdr:rowOff>6626</xdr:rowOff>
    </xdr:from>
    <xdr:to>
      <xdr:col>32</xdr:col>
      <xdr:colOff>218661</xdr:colOff>
      <xdr:row>13</xdr:row>
      <xdr:rowOff>6626</xdr:rowOff>
    </xdr:to>
    <xdr:sp macro="" textlink="">
      <xdr:nvSpPr>
        <xdr:cNvPr id="5" name="右中かっこ 4">
          <a:extLst>
            <a:ext uri="{FF2B5EF4-FFF2-40B4-BE49-F238E27FC236}">
              <a16:creationId xmlns="" xmlns:a16="http://schemas.microsoft.com/office/drawing/2014/main" id="{00000000-0008-0000-0100-000005000000}"/>
            </a:ext>
          </a:extLst>
        </xdr:cNvPr>
        <xdr:cNvSpPr/>
      </xdr:nvSpPr>
      <xdr:spPr>
        <a:xfrm>
          <a:off x="4853940" y="14256026"/>
          <a:ext cx="218661" cy="685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364434</xdr:colOff>
      <xdr:row>10</xdr:row>
      <xdr:rowOff>6626</xdr:rowOff>
    </xdr:from>
    <xdr:to>
      <xdr:col>23</xdr:col>
      <xdr:colOff>212035</xdr:colOff>
      <xdr:row>13</xdr:row>
      <xdr:rowOff>6626</xdr:rowOff>
    </xdr:to>
    <xdr:sp macro="" textlink="">
      <xdr:nvSpPr>
        <xdr:cNvPr id="2" name="右中かっこ 1">
          <a:extLst>
            <a:ext uri="{FF2B5EF4-FFF2-40B4-BE49-F238E27FC236}">
              <a16:creationId xmlns="" xmlns:a16="http://schemas.microsoft.com/office/drawing/2014/main" id="{00000000-0008-0000-0200-000002000000}"/>
            </a:ext>
          </a:extLst>
        </xdr:cNvPr>
        <xdr:cNvSpPr/>
      </xdr:nvSpPr>
      <xdr:spPr>
        <a:xfrm>
          <a:off x="8205414" y="2338346"/>
          <a:ext cx="220981" cy="6629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10</xdr:row>
      <xdr:rowOff>6626</xdr:rowOff>
    </xdr:from>
    <xdr:to>
      <xdr:col>32</xdr:col>
      <xdr:colOff>218661</xdr:colOff>
      <xdr:row>13</xdr:row>
      <xdr:rowOff>6626</xdr:rowOff>
    </xdr:to>
    <xdr:sp macro="" textlink="">
      <xdr:nvSpPr>
        <xdr:cNvPr id="3" name="右中かっこ 2">
          <a:extLst>
            <a:ext uri="{FF2B5EF4-FFF2-40B4-BE49-F238E27FC236}">
              <a16:creationId xmlns="" xmlns:a16="http://schemas.microsoft.com/office/drawing/2014/main" id="{00000000-0008-0000-0200-000003000000}"/>
            </a:ext>
          </a:extLst>
        </xdr:cNvPr>
        <xdr:cNvSpPr/>
      </xdr:nvSpPr>
      <xdr:spPr>
        <a:xfrm>
          <a:off x="11574780" y="2338346"/>
          <a:ext cx="218661" cy="6629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364434</xdr:colOff>
      <xdr:row>11</xdr:row>
      <xdr:rowOff>6626</xdr:rowOff>
    </xdr:from>
    <xdr:to>
      <xdr:col>5</xdr:col>
      <xdr:colOff>212035</xdr:colOff>
      <xdr:row>14</xdr:row>
      <xdr:rowOff>6626</xdr:rowOff>
    </xdr:to>
    <xdr:sp macro="" textlink="">
      <xdr:nvSpPr>
        <xdr:cNvPr id="2" name="右中かっこ 1">
          <a:extLst>
            <a:ext uri="{FF2B5EF4-FFF2-40B4-BE49-F238E27FC236}">
              <a16:creationId xmlns="" xmlns:a16="http://schemas.microsoft.com/office/drawing/2014/main" id="{00000000-0008-0000-0300-000002000000}"/>
            </a:ext>
          </a:extLst>
        </xdr:cNvPr>
        <xdr:cNvSpPr/>
      </xdr:nvSpPr>
      <xdr:spPr>
        <a:xfrm>
          <a:off x="8205414" y="2338346"/>
          <a:ext cx="220981" cy="6629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11</xdr:row>
      <xdr:rowOff>6626</xdr:rowOff>
    </xdr:from>
    <xdr:to>
      <xdr:col>14</xdr:col>
      <xdr:colOff>218661</xdr:colOff>
      <xdr:row>14</xdr:row>
      <xdr:rowOff>6626</xdr:rowOff>
    </xdr:to>
    <xdr:sp macro="" textlink="">
      <xdr:nvSpPr>
        <xdr:cNvPr id="3" name="右中かっこ 2">
          <a:extLst>
            <a:ext uri="{FF2B5EF4-FFF2-40B4-BE49-F238E27FC236}">
              <a16:creationId xmlns="" xmlns:a16="http://schemas.microsoft.com/office/drawing/2014/main" id="{00000000-0008-0000-0300-000003000000}"/>
            </a:ext>
          </a:extLst>
        </xdr:cNvPr>
        <xdr:cNvSpPr/>
      </xdr:nvSpPr>
      <xdr:spPr>
        <a:xfrm>
          <a:off x="11574780" y="2338346"/>
          <a:ext cx="218661" cy="6629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0</xdr:row>
      <xdr:rowOff>22860</xdr:rowOff>
    </xdr:from>
    <xdr:to>
      <xdr:col>4</xdr:col>
      <xdr:colOff>219075</xdr:colOff>
      <xdr:row>6</xdr:row>
      <xdr:rowOff>194813</xdr:rowOff>
    </xdr:to>
    <xdr:sp macro="" textlink="">
      <xdr:nvSpPr>
        <xdr:cNvPr id="2" name="四角形: 角を丸くする 1">
          <a:extLst>
            <a:ext uri="{FF2B5EF4-FFF2-40B4-BE49-F238E27FC236}">
              <a16:creationId xmlns="" xmlns:a16="http://schemas.microsoft.com/office/drawing/2014/main" id="{00000000-0008-0000-0400-000002000000}"/>
            </a:ext>
          </a:extLst>
        </xdr:cNvPr>
        <xdr:cNvSpPr/>
      </xdr:nvSpPr>
      <xdr:spPr>
        <a:xfrm>
          <a:off x="7620" y="22860"/>
          <a:ext cx="4383405" cy="2315078"/>
        </a:xfrm>
        <a:prstGeom prst="roundRect">
          <a:avLst/>
        </a:prstGeom>
        <a:gradFill>
          <a:gsLst>
            <a:gs pos="0">
              <a:srgbClr val="FFFFD1"/>
            </a:gs>
            <a:gs pos="94000">
              <a:srgbClr val="FFFFD1"/>
            </a:gs>
            <a:gs pos="100000">
              <a:srgbClr val="FFFFD1"/>
            </a:gs>
          </a:gsLst>
          <a:lin ang="5400000" scaled="0"/>
        </a:gradFill>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t"/>
        <a:lstStyle/>
        <a:p>
          <a:pPr algn="ctr"/>
          <a:r>
            <a:rPr kumimoji="1" lang="ja-JP" altLang="en-US" sz="1400"/>
            <a:t>お知らせ</a:t>
          </a:r>
          <a:endParaRPr kumimoji="1" lang="en-US" altLang="ja-JP" sz="1400"/>
        </a:p>
        <a:p>
          <a:pPr algn="l"/>
          <a:r>
            <a:rPr kumimoji="1" lang="ja-JP" altLang="en-US" sz="1100"/>
            <a:t>　新型コロナウイルス感染症により影響を受けている中小企業者の資金繰り支援措置として、セーフティネット保証４号（</a:t>
          </a:r>
          <a:r>
            <a:rPr kumimoji="1" lang="en-US" altLang="ja-JP" sz="1100"/>
            <a:t>100</a:t>
          </a:r>
          <a:r>
            <a:rPr kumimoji="1" lang="ja-JP" altLang="en-US" sz="1100"/>
            <a:t>％保証）、同５号（</a:t>
          </a:r>
          <a:r>
            <a:rPr kumimoji="1" lang="en-US" altLang="ja-JP" sz="1100"/>
            <a:t>80</a:t>
          </a:r>
          <a:r>
            <a:rPr kumimoji="1" lang="ja-JP" altLang="en-US" sz="1100"/>
            <a:t>％保証）に加え危機関連保証が発動されました。</a:t>
          </a:r>
          <a:endParaRPr kumimoji="1" lang="en-US" altLang="ja-JP" sz="1100"/>
        </a:p>
        <a:p>
          <a:pPr algn="l"/>
          <a:r>
            <a:rPr kumimoji="1" lang="ja-JP" altLang="en-US" sz="1100"/>
            <a:t>　これにより、一般保証枠・セーフティネット保証枠とは別枠の特別保証枠のご利用が可能となります。</a:t>
          </a:r>
          <a:endParaRPr kumimoji="1" lang="en-US" altLang="ja-JP" sz="1100"/>
        </a:p>
        <a:p>
          <a:pPr algn="l"/>
          <a:r>
            <a:rPr kumimoji="1" lang="ja-JP" altLang="en-US" sz="1100"/>
            <a:t>　各保証枠の違い、県制度保証との関係、認定手続きを説明させていただきますので、円滑な事務手続にご協力をお願いします。</a:t>
          </a:r>
        </a:p>
      </xdr:txBody>
    </xdr:sp>
    <xdr:clientData/>
  </xdr:twoCellAnchor>
  <xdr:twoCellAnchor>
    <xdr:from>
      <xdr:col>4</xdr:col>
      <xdr:colOff>291452</xdr:colOff>
      <xdr:row>3</xdr:row>
      <xdr:rowOff>790576</xdr:rowOff>
    </xdr:from>
    <xdr:to>
      <xdr:col>6</xdr:col>
      <xdr:colOff>609600</xdr:colOff>
      <xdr:row>7</xdr:row>
      <xdr:rowOff>1</xdr:rowOff>
    </xdr:to>
    <xdr:grpSp>
      <xdr:nvGrpSpPr>
        <xdr:cNvPr id="31" name="グループ化 30">
          <a:extLst>
            <a:ext uri="{FF2B5EF4-FFF2-40B4-BE49-F238E27FC236}">
              <a16:creationId xmlns="" xmlns:a16="http://schemas.microsoft.com/office/drawing/2014/main" id="{00000000-0008-0000-0400-00001F000000}"/>
            </a:ext>
          </a:extLst>
        </xdr:cNvPr>
        <xdr:cNvGrpSpPr/>
      </xdr:nvGrpSpPr>
      <xdr:grpSpPr>
        <a:xfrm>
          <a:off x="4130027" y="1657351"/>
          <a:ext cx="1946923" cy="723900"/>
          <a:chOff x="4716782" y="1066800"/>
          <a:chExt cx="1797130" cy="730195"/>
        </a:xfrm>
        <a:solidFill>
          <a:schemeClr val="bg1">
            <a:lumMod val="85000"/>
          </a:schemeClr>
        </a:solidFill>
      </xdr:grpSpPr>
      <xdr:sp macro="" textlink="">
        <xdr:nvSpPr>
          <xdr:cNvPr id="32" name="正方形/長方形 31">
            <a:extLst>
              <a:ext uri="{FF2B5EF4-FFF2-40B4-BE49-F238E27FC236}">
                <a16:creationId xmlns="" xmlns:a16="http://schemas.microsoft.com/office/drawing/2014/main" id="{00000000-0008-0000-0400-000020000000}"/>
              </a:ext>
            </a:extLst>
          </xdr:cNvPr>
          <xdr:cNvSpPr/>
        </xdr:nvSpPr>
        <xdr:spPr>
          <a:xfrm>
            <a:off x="4716782" y="1066800"/>
            <a:ext cx="1797130" cy="730195"/>
          </a:xfrm>
          <a:prstGeom prst="rect">
            <a:avLst/>
          </a:prstGeom>
          <a:grpFill/>
          <a:ln w="12700">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t"/>
          <a:lstStyle/>
          <a:p>
            <a:pPr algn="l"/>
            <a:r>
              <a:rPr kumimoji="1" lang="ja-JP" altLang="en-US" sz="1050">
                <a:solidFill>
                  <a:sysClr val="windowText" lastClr="000000"/>
                </a:solidFill>
              </a:rPr>
              <a:t>普通保証　　</a:t>
            </a:r>
            <a:endParaRPr kumimoji="1" lang="en-US" altLang="ja-JP" sz="1050">
              <a:solidFill>
                <a:sysClr val="windowText" lastClr="000000"/>
              </a:solidFill>
            </a:endParaRPr>
          </a:p>
          <a:p>
            <a:pPr algn="l"/>
            <a:r>
              <a:rPr kumimoji="1" lang="ja-JP" altLang="en-US" sz="1050">
                <a:solidFill>
                  <a:sysClr val="windowText" lastClr="000000"/>
                </a:solidFill>
              </a:rPr>
              <a:t>　　　　　　　</a:t>
            </a:r>
            <a:r>
              <a:rPr kumimoji="1" lang="en-US" altLang="ja-JP" sz="1050">
                <a:solidFill>
                  <a:sysClr val="windowText" lastClr="000000"/>
                </a:solidFill>
              </a:rPr>
              <a:t>2</a:t>
            </a:r>
            <a:r>
              <a:rPr kumimoji="1" lang="ja-JP" altLang="en-US" sz="1050">
                <a:solidFill>
                  <a:sysClr val="windowText" lastClr="000000"/>
                </a:solidFill>
              </a:rPr>
              <a:t>億</a:t>
            </a:r>
            <a:r>
              <a:rPr kumimoji="1" lang="en-US" altLang="ja-JP" sz="1050">
                <a:solidFill>
                  <a:sysClr val="windowText" lastClr="000000"/>
                </a:solidFill>
              </a:rPr>
              <a:t>8000</a:t>
            </a:r>
            <a:r>
              <a:rPr kumimoji="1" lang="ja-JP" altLang="en-US" sz="1050">
                <a:solidFill>
                  <a:sysClr val="windowText" lastClr="000000"/>
                </a:solidFill>
              </a:rPr>
              <a:t>万円</a:t>
            </a:r>
          </a:p>
        </xdr:txBody>
      </xdr:sp>
      <xdr:sp macro="" textlink="">
        <xdr:nvSpPr>
          <xdr:cNvPr id="33" name="正方形/長方形 32">
            <a:extLst>
              <a:ext uri="{FF2B5EF4-FFF2-40B4-BE49-F238E27FC236}">
                <a16:creationId xmlns="" xmlns:a16="http://schemas.microsoft.com/office/drawing/2014/main" id="{00000000-0008-0000-0400-000021000000}"/>
              </a:ext>
            </a:extLst>
          </xdr:cNvPr>
          <xdr:cNvSpPr/>
        </xdr:nvSpPr>
        <xdr:spPr>
          <a:xfrm>
            <a:off x="4726225" y="1394459"/>
            <a:ext cx="868679" cy="383319"/>
          </a:xfrm>
          <a:prstGeom prst="rect">
            <a:avLst/>
          </a:prstGeom>
          <a:solidFill>
            <a:schemeClr val="bg1">
              <a:lumMod val="9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lIns="0" tIns="0" rIns="0" bIns="0" rtlCol="0" anchor="ctr" anchorCtr="0"/>
          <a:lstStyle/>
          <a:p>
            <a:pPr algn="ctr"/>
            <a:r>
              <a:rPr kumimoji="1" lang="ja-JP" altLang="en-US" sz="800"/>
              <a:t>無担保枠</a:t>
            </a:r>
            <a:endParaRPr kumimoji="1" lang="en-US" altLang="ja-JP" sz="800"/>
          </a:p>
          <a:p>
            <a:pPr algn="ctr"/>
            <a:r>
              <a:rPr kumimoji="1" lang="en-US" altLang="ja-JP" sz="800"/>
              <a:t>8000</a:t>
            </a:r>
            <a:r>
              <a:rPr kumimoji="1" lang="ja-JP" altLang="en-US" sz="800"/>
              <a:t>万円</a:t>
            </a:r>
          </a:p>
        </xdr:txBody>
      </xdr:sp>
    </xdr:grpSp>
    <xdr:clientData/>
  </xdr:twoCellAnchor>
  <xdr:twoCellAnchor>
    <xdr:from>
      <xdr:col>4</xdr:col>
      <xdr:colOff>283574</xdr:colOff>
      <xdr:row>0</xdr:row>
      <xdr:rowOff>41613</xdr:rowOff>
    </xdr:from>
    <xdr:to>
      <xdr:col>6</xdr:col>
      <xdr:colOff>600075</xdr:colOff>
      <xdr:row>3</xdr:row>
      <xdr:rowOff>28576</xdr:rowOff>
    </xdr:to>
    <xdr:grpSp>
      <xdr:nvGrpSpPr>
        <xdr:cNvPr id="34" name="グループ化 33">
          <a:extLst>
            <a:ext uri="{FF2B5EF4-FFF2-40B4-BE49-F238E27FC236}">
              <a16:creationId xmlns="" xmlns:a16="http://schemas.microsoft.com/office/drawing/2014/main" id="{00000000-0008-0000-0400-000022000000}"/>
            </a:ext>
          </a:extLst>
        </xdr:cNvPr>
        <xdr:cNvGrpSpPr/>
      </xdr:nvGrpSpPr>
      <xdr:grpSpPr>
        <a:xfrm>
          <a:off x="4122149" y="41613"/>
          <a:ext cx="1945276" cy="853738"/>
          <a:chOff x="3905839" y="1883467"/>
          <a:chExt cx="1797130" cy="730195"/>
        </a:xfrm>
        <a:solidFill>
          <a:srgbClr val="FFFF99"/>
        </a:solidFill>
      </xdr:grpSpPr>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3905839" y="1883467"/>
            <a:ext cx="1797130" cy="730195"/>
          </a:xfrm>
          <a:prstGeom prst="rect">
            <a:avLst/>
          </a:prstGeom>
          <a:grpFill/>
          <a:ln w="28575">
            <a:solidFill>
              <a:srgbClr val="FFFF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0" tIns="0" rIns="0" bIns="0" rtlCol="0" anchor="t"/>
          <a:lstStyle/>
          <a:p>
            <a:pPr algn="l"/>
            <a:r>
              <a:rPr lang="ja-JP" altLang="en-US" sz="1050">
                <a:solidFill>
                  <a:sysClr val="windowText" lastClr="000000"/>
                </a:solidFill>
                <a:effectLst/>
                <a:latin typeface="+mn-lt"/>
                <a:ea typeface="+mn-ea"/>
                <a:cs typeface="+mn-cs"/>
              </a:rPr>
              <a:t>危機関連保証</a:t>
            </a:r>
            <a:endParaRPr lang="en-US" altLang="ja-JP" sz="1050">
              <a:solidFill>
                <a:sysClr val="windowText" lastClr="000000"/>
              </a:solidFill>
              <a:effectLst/>
              <a:latin typeface="+mn-lt"/>
              <a:ea typeface="+mn-ea"/>
              <a:cs typeface="+mn-cs"/>
            </a:endParaRPr>
          </a:p>
          <a:p>
            <a:pPr algn="l"/>
            <a:r>
              <a:rPr lang="ja-JP" altLang="en-US" sz="1050">
                <a:solidFill>
                  <a:sysClr val="windowText" lastClr="000000"/>
                </a:solidFill>
                <a:effectLst/>
                <a:latin typeface="+mn-lt"/>
                <a:ea typeface="+mn-ea"/>
                <a:cs typeface="+mn-cs"/>
              </a:rPr>
              <a:t>　　　　　　　</a:t>
            </a:r>
            <a:r>
              <a:rPr lang="en-US" altLang="ja-JP" sz="1050">
                <a:solidFill>
                  <a:sysClr val="windowText" lastClr="000000"/>
                </a:solidFill>
                <a:effectLst/>
                <a:latin typeface="+mn-lt"/>
                <a:ea typeface="+mn-ea"/>
                <a:cs typeface="+mn-cs"/>
              </a:rPr>
              <a:t>2</a:t>
            </a:r>
            <a:r>
              <a:rPr lang="ja-JP" altLang="en-US" sz="1050">
                <a:solidFill>
                  <a:sysClr val="windowText" lastClr="000000"/>
                </a:solidFill>
                <a:effectLst/>
                <a:latin typeface="+mn-lt"/>
                <a:ea typeface="+mn-ea"/>
                <a:cs typeface="+mn-cs"/>
              </a:rPr>
              <a:t>億</a:t>
            </a:r>
            <a:r>
              <a:rPr lang="en-US" altLang="ja-JP" sz="1050">
                <a:solidFill>
                  <a:sysClr val="windowText" lastClr="000000"/>
                </a:solidFill>
                <a:effectLst/>
                <a:latin typeface="+mn-lt"/>
                <a:ea typeface="+mn-ea"/>
                <a:cs typeface="+mn-cs"/>
              </a:rPr>
              <a:t>8000</a:t>
            </a:r>
            <a:r>
              <a:rPr lang="ja-JP" altLang="en-US" sz="1050">
                <a:solidFill>
                  <a:sysClr val="windowText" lastClr="000000"/>
                </a:solidFill>
                <a:effectLst/>
                <a:latin typeface="+mn-lt"/>
                <a:ea typeface="+mn-ea"/>
                <a:cs typeface="+mn-cs"/>
              </a:rPr>
              <a:t>万円</a:t>
            </a:r>
            <a:r>
              <a:rPr lang="en-US" altLang="ja-JP" sz="1050">
                <a:solidFill>
                  <a:sysClr val="windowText" lastClr="000000"/>
                </a:solidFill>
                <a:effectLst/>
                <a:latin typeface="+mn-lt"/>
                <a:ea typeface="+mn-ea"/>
                <a:cs typeface="+mn-cs"/>
              </a:rPr>
              <a:t> </a:t>
            </a:r>
            <a:endParaRPr kumimoji="1" lang="ja-JP" altLang="en-US" sz="1050">
              <a:solidFill>
                <a:sysClr val="windowText" lastClr="000000"/>
              </a:solidFill>
            </a:endParaRPr>
          </a:p>
        </xdr:txBody>
      </xdr:sp>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3923479" y="2212588"/>
            <a:ext cx="868679" cy="383319"/>
          </a:xfrm>
          <a:prstGeom prst="rect">
            <a:avLst/>
          </a:prstGeom>
          <a:solidFill>
            <a:srgbClr val="FFFFCC"/>
          </a:solidFill>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0"/>
          <a:lstStyle/>
          <a:p>
            <a:pPr algn="ctr"/>
            <a:r>
              <a:rPr kumimoji="1" lang="ja-JP" altLang="ja-JP" sz="800">
                <a:solidFill>
                  <a:schemeClr val="dk1"/>
                </a:solidFill>
                <a:effectLst/>
                <a:latin typeface="+mn-lt"/>
                <a:ea typeface="+mn-ea"/>
                <a:cs typeface="+mn-cs"/>
              </a:rPr>
              <a:t>無担保枠</a:t>
            </a:r>
            <a:endParaRPr lang="ja-JP" altLang="ja-JP" sz="800">
              <a:effectLst/>
            </a:endParaRPr>
          </a:p>
          <a:p>
            <a:pPr algn="ctr"/>
            <a:r>
              <a:rPr kumimoji="1" lang="en-US" altLang="ja-JP" sz="800">
                <a:solidFill>
                  <a:schemeClr val="dk1"/>
                </a:solidFill>
                <a:effectLst/>
                <a:latin typeface="+mn-lt"/>
                <a:ea typeface="+mn-ea"/>
                <a:cs typeface="+mn-cs"/>
              </a:rPr>
              <a:t>8000</a:t>
            </a:r>
            <a:r>
              <a:rPr kumimoji="1" lang="ja-JP" altLang="ja-JP" sz="800">
                <a:solidFill>
                  <a:schemeClr val="dk1"/>
                </a:solidFill>
                <a:effectLst/>
                <a:latin typeface="+mn-lt"/>
                <a:ea typeface="+mn-ea"/>
                <a:cs typeface="+mn-cs"/>
              </a:rPr>
              <a:t>万円</a:t>
            </a:r>
            <a:endParaRPr lang="ja-JP" altLang="ja-JP" sz="800">
              <a:effectLst/>
            </a:endParaRPr>
          </a:p>
        </xdr:txBody>
      </xdr:sp>
    </xdr:grpSp>
    <xdr:clientData/>
  </xdr:twoCellAnchor>
  <xdr:twoCellAnchor>
    <xdr:from>
      <xdr:col>4</xdr:col>
      <xdr:colOff>291058</xdr:colOff>
      <xdr:row>3</xdr:row>
      <xdr:rowOff>57149</xdr:rowOff>
    </xdr:from>
    <xdr:to>
      <xdr:col>6</xdr:col>
      <xdr:colOff>609600</xdr:colOff>
      <xdr:row>3</xdr:row>
      <xdr:rowOff>781050</xdr:rowOff>
    </xdr:to>
    <xdr:grpSp>
      <xdr:nvGrpSpPr>
        <xdr:cNvPr id="37" name="グループ化 36">
          <a:extLst>
            <a:ext uri="{FF2B5EF4-FFF2-40B4-BE49-F238E27FC236}">
              <a16:creationId xmlns="" xmlns:a16="http://schemas.microsoft.com/office/drawing/2014/main" id="{00000000-0008-0000-0400-000025000000}"/>
            </a:ext>
          </a:extLst>
        </xdr:cNvPr>
        <xdr:cNvGrpSpPr/>
      </xdr:nvGrpSpPr>
      <xdr:grpSpPr>
        <a:xfrm>
          <a:off x="4129633" y="923924"/>
          <a:ext cx="1947317" cy="723901"/>
          <a:chOff x="12625543" y="1046159"/>
          <a:chExt cx="1797793" cy="768728"/>
        </a:xfrm>
      </xdr:grpSpPr>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12625543" y="1046159"/>
            <a:ext cx="1797793" cy="768728"/>
          </a:xfrm>
          <a:prstGeom prst="rect">
            <a:avLst/>
          </a:prstGeom>
          <a:solidFill>
            <a:srgbClr val="99CCFF"/>
          </a:solidFill>
          <a:ln w="12700">
            <a:solidFill>
              <a:schemeClr val="accent5"/>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0" tIns="0" rIns="0" bIns="0" rtlCol="0" anchor="t"/>
          <a:lstStyle/>
          <a:p>
            <a:pPr algn="l"/>
            <a:r>
              <a:rPr lang="ja-JP" altLang="en-US" sz="1050">
                <a:solidFill>
                  <a:sysClr val="windowText" lastClr="000000"/>
                </a:solidFill>
                <a:effectLst/>
                <a:latin typeface="+mn-lt"/>
                <a:ea typeface="+mn-ea"/>
                <a:cs typeface="+mn-cs"/>
              </a:rPr>
              <a:t>経営安定関連保証（ＳＮ）</a:t>
            </a:r>
            <a:endParaRPr lang="en-US" altLang="ja-JP" sz="1050">
              <a:solidFill>
                <a:sysClr val="windowText" lastClr="000000"/>
              </a:solidFill>
              <a:effectLst/>
              <a:latin typeface="+mn-lt"/>
              <a:ea typeface="+mn-ea"/>
              <a:cs typeface="+mn-cs"/>
            </a:endParaRPr>
          </a:p>
          <a:p>
            <a:pPr algn="l"/>
            <a:r>
              <a:rPr lang="ja-JP" altLang="en-US" sz="1050">
                <a:solidFill>
                  <a:sysClr val="windowText" lastClr="000000"/>
                </a:solidFill>
                <a:effectLst/>
                <a:latin typeface="+mn-lt"/>
                <a:ea typeface="+mn-ea"/>
                <a:cs typeface="+mn-cs"/>
              </a:rPr>
              <a:t>　　　　　　　</a:t>
            </a:r>
            <a:r>
              <a:rPr lang="en-US" altLang="ja-JP" sz="1050">
                <a:solidFill>
                  <a:sysClr val="windowText" lastClr="000000"/>
                </a:solidFill>
                <a:effectLst/>
                <a:latin typeface="+mn-lt"/>
                <a:ea typeface="+mn-ea"/>
                <a:cs typeface="+mn-cs"/>
              </a:rPr>
              <a:t>2</a:t>
            </a:r>
            <a:r>
              <a:rPr lang="ja-JP" altLang="en-US" sz="1050">
                <a:solidFill>
                  <a:sysClr val="windowText" lastClr="000000"/>
                </a:solidFill>
                <a:effectLst/>
                <a:latin typeface="+mn-lt"/>
                <a:ea typeface="+mn-ea"/>
                <a:cs typeface="+mn-cs"/>
              </a:rPr>
              <a:t>億</a:t>
            </a:r>
            <a:r>
              <a:rPr lang="en-US" altLang="ja-JP" sz="1050">
                <a:solidFill>
                  <a:sysClr val="windowText" lastClr="000000"/>
                </a:solidFill>
                <a:effectLst/>
                <a:latin typeface="+mn-lt"/>
                <a:ea typeface="+mn-ea"/>
                <a:cs typeface="+mn-cs"/>
              </a:rPr>
              <a:t>8000</a:t>
            </a:r>
            <a:r>
              <a:rPr lang="ja-JP" altLang="en-US" sz="1050">
                <a:solidFill>
                  <a:sysClr val="windowText" lastClr="000000"/>
                </a:solidFill>
                <a:effectLst/>
                <a:latin typeface="+mn-lt"/>
                <a:ea typeface="+mn-ea"/>
                <a:cs typeface="+mn-cs"/>
              </a:rPr>
              <a:t>万円</a:t>
            </a:r>
            <a:r>
              <a:rPr lang="en-US" altLang="ja-JP" sz="1050">
                <a:solidFill>
                  <a:sysClr val="windowText" lastClr="000000"/>
                </a:solidFill>
                <a:effectLst/>
                <a:latin typeface="+mn-lt"/>
                <a:ea typeface="+mn-ea"/>
                <a:cs typeface="+mn-cs"/>
              </a:rPr>
              <a:t> </a:t>
            </a:r>
            <a:endParaRPr kumimoji="1" lang="ja-JP" altLang="en-US" sz="1050">
              <a:solidFill>
                <a:sysClr val="windowText" lastClr="000000"/>
              </a:solidFill>
            </a:endParaRPr>
          </a:p>
        </xdr:txBody>
      </xdr:sp>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12638763" y="1413723"/>
            <a:ext cx="868359" cy="381580"/>
          </a:xfrm>
          <a:prstGeom prst="rect">
            <a:avLst/>
          </a:prstGeom>
          <a:solidFill>
            <a:srgbClr val="CCECFF"/>
          </a:solidFill>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0"/>
          <a:lstStyle/>
          <a:p>
            <a:pPr algn="ctr"/>
            <a:r>
              <a:rPr kumimoji="1" lang="ja-JP" altLang="ja-JP" sz="800">
                <a:solidFill>
                  <a:schemeClr val="dk1"/>
                </a:solidFill>
                <a:effectLst/>
                <a:latin typeface="+mn-lt"/>
                <a:ea typeface="+mn-ea"/>
                <a:cs typeface="+mn-cs"/>
              </a:rPr>
              <a:t>無担保枠</a:t>
            </a:r>
            <a:endParaRPr lang="ja-JP" altLang="ja-JP" sz="800">
              <a:effectLst/>
            </a:endParaRPr>
          </a:p>
          <a:p>
            <a:pPr algn="ctr"/>
            <a:r>
              <a:rPr kumimoji="1" lang="en-US" altLang="ja-JP" sz="800">
                <a:solidFill>
                  <a:schemeClr val="dk1"/>
                </a:solidFill>
                <a:effectLst/>
                <a:latin typeface="+mn-lt"/>
                <a:ea typeface="+mn-ea"/>
                <a:cs typeface="+mn-cs"/>
              </a:rPr>
              <a:t>8000</a:t>
            </a:r>
            <a:r>
              <a:rPr kumimoji="1" lang="ja-JP" altLang="ja-JP" sz="800">
                <a:solidFill>
                  <a:schemeClr val="dk1"/>
                </a:solidFill>
                <a:effectLst/>
                <a:latin typeface="+mn-lt"/>
                <a:ea typeface="+mn-ea"/>
                <a:cs typeface="+mn-cs"/>
              </a:rPr>
              <a:t>万円</a:t>
            </a:r>
            <a:endParaRPr lang="ja-JP" altLang="ja-JP" sz="800">
              <a:effectLst/>
            </a:endParaRPr>
          </a:p>
        </xdr:txBody>
      </xdr:sp>
    </xdr:grpSp>
    <xdr:clientData/>
  </xdr:twoCellAnchor>
  <xdr:twoCellAnchor editAs="oneCell">
    <xdr:from>
      <xdr:col>5</xdr:col>
      <xdr:colOff>266700</xdr:colOff>
      <xdr:row>15</xdr:row>
      <xdr:rowOff>135253</xdr:rowOff>
    </xdr:from>
    <xdr:to>
      <xdr:col>12</xdr:col>
      <xdr:colOff>1606663</xdr:colOff>
      <xdr:row>15</xdr:row>
      <xdr:rowOff>2638425</xdr:rowOff>
    </xdr:to>
    <xdr:pic>
      <xdr:nvPicPr>
        <xdr:cNvPr id="58" name="図 57">
          <a:extLst>
            <a:ext uri="{FF2B5EF4-FFF2-40B4-BE49-F238E27FC236}">
              <a16:creationId xmlns="" xmlns:a16="http://schemas.microsoft.com/office/drawing/2014/main" id="{00000000-0008-0000-0400-00003A000000}"/>
            </a:ext>
          </a:extLst>
        </xdr:cNvPr>
        <xdr:cNvPicPr>
          <a:picLocks noChangeAspect="1"/>
        </xdr:cNvPicPr>
      </xdr:nvPicPr>
      <xdr:blipFill>
        <a:blip xmlns:r="http://schemas.openxmlformats.org/officeDocument/2006/relationships" r:embed="rId1"/>
        <a:stretch>
          <a:fillRect/>
        </a:stretch>
      </xdr:blipFill>
      <xdr:spPr>
        <a:xfrm>
          <a:off x="5629275" y="4840603"/>
          <a:ext cx="8740888" cy="25031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15</xdr:row>
          <xdr:rowOff>47625</xdr:rowOff>
        </xdr:from>
        <xdr:to>
          <xdr:col>4</xdr:col>
          <xdr:colOff>1019175</xdr:colOff>
          <xdr:row>15</xdr:row>
          <xdr:rowOff>2771775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15</xdr:col>
      <xdr:colOff>656414</xdr:colOff>
      <xdr:row>4</xdr:row>
      <xdr:rowOff>502</xdr:rowOff>
    </xdr:from>
    <xdr:to>
      <xdr:col>18</xdr:col>
      <xdr:colOff>850454</xdr:colOff>
      <xdr:row>34</xdr:row>
      <xdr:rowOff>2027</xdr:rowOff>
    </xdr:to>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a:off x="9023174" y="1166362"/>
          <a:ext cx="2160000" cy="6615685"/>
        </a:xfrm>
        <a:prstGeom prst="rect">
          <a:avLst/>
        </a:prstGeom>
        <a:solidFill>
          <a:schemeClr val="bg1">
            <a:lumMod val="95000"/>
          </a:schemeClr>
        </a:solidFill>
        <a:ln w="28575">
          <a:solidFill>
            <a:schemeClr val="accent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15242</xdr:colOff>
      <xdr:row>4</xdr:row>
      <xdr:rowOff>0</xdr:rowOff>
    </xdr:from>
    <xdr:to>
      <xdr:col>5</xdr:col>
      <xdr:colOff>108529</xdr:colOff>
      <xdr:row>27</xdr:row>
      <xdr:rowOff>114300</xdr:rowOff>
    </xdr:to>
    <xdr:sp macro="" textlink="">
      <xdr:nvSpPr>
        <xdr:cNvPr id="4" name="正方形/長方形 3">
          <a:extLst>
            <a:ext uri="{FF2B5EF4-FFF2-40B4-BE49-F238E27FC236}">
              <a16:creationId xmlns="" xmlns:a16="http://schemas.microsoft.com/office/drawing/2014/main" id="{00000000-0008-0000-0500-000004000000}"/>
            </a:ext>
          </a:extLst>
        </xdr:cNvPr>
        <xdr:cNvSpPr/>
      </xdr:nvSpPr>
      <xdr:spPr>
        <a:xfrm>
          <a:off x="15242" y="1095375"/>
          <a:ext cx="2960312" cy="3971925"/>
        </a:xfrm>
        <a:prstGeom prst="rect">
          <a:avLst/>
        </a:prstGeom>
        <a:solidFill>
          <a:srgbClr val="FFFFCC"/>
        </a:solidFill>
        <a:ln>
          <a:solidFill>
            <a:schemeClr val="accent2"/>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154977</xdr:colOff>
      <xdr:row>4</xdr:row>
      <xdr:rowOff>0</xdr:rowOff>
    </xdr:from>
    <xdr:to>
      <xdr:col>7</xdr:col>
      <xdr:colOff>612512</xdr:colOff>
      <xdr:row>27</xdr:row>
      <xdr:rowOff>114300</xdr:rowOff>
    </xdr:to>
    <xdr:sp macro="" textlink="">
      <xdr:nvSpPr>
        <xdr:cNvPr id="5" name="正方形/長方形 4">
          <a:extLst>
            <a:ext uri="{FF2B5EF4-FFF2-40B4-BE49-F238E27FC236}">
              <a16:creationId xmlns="" xmlns:a16="http://schemas.microsoft.com/office/drawing/2014/main" id="{00000000-0008-0000-0500-000005000000}"/>
            </a:ext>
          </a:extLst>
        </xdr:cNvPr>
        <xdr:cNvSpPr/>
      </xdr:nvSpPr>
      <xdr:spPr>
        <a:xfrm>
          <a:off x="3022002" y="1095375"/>
          <a:ext cx="1390985" cy="3971925"/>
        </a:xfrm>
        <a:prstGeom prst="rect">
          <a:avLst/>
        </a:prstGeom>
        <a:solidFill>
          <a:srgbClr val="CCECFF"/>
        </a:solidFill>
        <a:ln>
          <a:solidFill>
            <a:srgbClr val="66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133576</xdr:colOff>
      <xdr:row>7</xdr:row>
      <xdr:rowOff>134470</xdr:rowOff>
    </xdr:from>
    <xdr:to>
      <xdr:col>4</xdr:col>
      <xdr:colOff>625043</xdr:colOff>
      <xdr:row>12</xdr:row>
      <xdr:rowOff>64095</xdr:rowOff>
    </xdr:to>
    <xdr:grpSp>
      <xdr:nvGrpSpPr>
        <xdr:cNvPr id="6" name="グループ化 5">
          <a:extLst>
            <a:ext uri="{FF2B5EF4-FFF2-40B4-BE49-F238E27FC236}">
              <a16:creationId xmlns="" xmlns:a16="http://schemas.microsoft.com/office/drawing/2014/main" id="{00000000-0008-0000-0500-000006000000}"/>
            </a:ext>
          </a:extLst>
        </xdr:cNvPr>
        <xdr:cNvGrpSpPr/>
      </xdr:nvGrpSpPr>
      <xdr:grpSpPr>
        <a:xfrm>
          <a:off x="133576" y="1801345"/>
          <a:ext cx="2672692" cy="882125"/>
          <a:chOff x="3378575" y="3001621"/>
          <a:chExt cx="2218016" cy="1204726"/>
        </a:xfrm>
        <a:solidFill>
          <a:schemeClr val="bg1">
            <a:lumMod val="95000"/>
          </a:schemeClr>
        </a:solidFill>
      </xdr:grpSpPr>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3378575" y="3001621"/>
            <a:ext cx="2218016" cy="1204726"/>
          </a:xfrm>
          <a:prstGeom prst="rect">
            <a:avLst/>
          </a:prstGeom>
          <a:solidFill>
            <a:sysClr val="window" lastClr="FFFFFF"/>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前年同期比売上</a:t>
            </a:r>
            <a:r>
              <a:rPr kumimoji="1" lang="ja-JP" altLang="en-US" sz="2400" b="1">
                <a:solidFill>
                  <a:srgbClr val="FF0000"/>
                </a:solidFill>
              </a:rPr>
              <a:t>２０</a:t>
            </a:r>
            <a:r>
              <a:rPr kumimoji="1" lang="ja-JP" altLang="en-US" sz="1200" b="1">
                <a:solidFill>
                  <a:srgbClr val="FF0000"/>
                </a:solidFill>
              </a:rPr>
              <a:t>％</a:t>
            </a:r>
            <a:r>
              <a:rPr kumimoji="1" lang="ja-JP" altLang="ja-JP" sz="1100">
                <a:solidFill>
                  <a:schemeClr val="dk1"/>
                </a:solidFill>
                <a:effectLst/>
                <a:latin typeface="+mn-lt"/>
                <a:ea typeface="+mn-ea"/>
                <a:cs typeface="+mn-cs"/>
              </a:rPr>
              <a:t>以上減少</a:t>
            </a:r>
            <a:endParaRPr lang="ja-JP" altLang="ja-JP">
              <a:effectLst/>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xdr:txBody>
      </xdr:sp>
      <xdr:sp macro="" textlink="">
        <xdr:nvSpPr>
          <xdr:cNvPr id="8" name="正方形/長方形 7">
            <a:extLst>
              <a:ext uri="{FF2B5EF4-FFF2-40B4-BE49-F238E27FC236}">
                <a16:creationId xmlns="" xmlns:a16="http://schemas.microsoft.com/office/drawing/2014/main" id="{00000000-0008-0000-0500-000008000000}"/>
              </a:ext>
            </a:extLst>
          </xdr:cNvPr>
          <xdr:cNvSpPr/>
        </xdr:nvSpPr>
        <xdr:spPr>
          <a:xfrm>
            <a:off x="3477783" y="3518058"/>
            <a:ext cx="888477"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chemeClr val="tx1"/>
                </a:solidFill>
              </a:rPr>
              <a:t>最近</a:t>
            </a:r>
            <a:r>
              <a:rPr kumimoji="1" lang="ja-JP" altLang="en-US" sz="1000">
                <a:solidFill>
                  <a:schemeClr val="tx1"/>
                </a:solidFill>
              </a:rPr>
              <a:t>１</a:t>
            </a:r>
            <a:r>
              <a:rPr kumimoji="1" lang="ja-JP" altLang="en-US" sz="1100">
                <a:solidFill>
                  <a:schemeClr val="tx1"/>
                </a:solidFill>
              </a:rPr>
              <a:t>カ月の</a:t>
            </a:r>
            <a:endParaRPr kumimoji="1" lang="en-US" altLang="ja-JP" sz="1100">
              <a:solidFill>
                <a:schemeClr val="tx1"/>
              </a:solidFill>
            </a:endParaRPr>
          </a:p>
          <a:p>
            <a:pPr algn="ctr"/>
            <a:r>
              <a:rPr kumimoji="1" lang="ja-JP" altLang="en-US" sz="1100">
                <a:solidFill>
                  <a:srgbClr val="FF0000"/>
                </a:solidFill>
              </a:rPr>
              <a:t>売上実績</a:t>
            </a:r>
            <a:endParaRPr kumimoji="1" lang="en-US" altLang="ja-JP" sz="1100">
              <a:solidFill>
                <a:srgbClr val="FF0000"/>
              </a:solidFill>
            </a:endParaRPr>
          </a:p>
        </xdr:txBody>
      </xdr:sp>
      <xdr:sp macro="" textlink="">
        <xdr:nvSpPr>
          <xdr:cNvPr id="9" name="楕円 8">
            <a:extLst>
              <a:ext uri="{FF2B5EF4-FFF2-40B4-BE49-F238E27FC236}">
                <a16:creationId xmlns="" xmlns:a16="http://schemas.microsoft.com/office/drawing/2014/main" id="{00000000-0008-0000-0500-000009000000}"/>
              </a:ext>
            </a:extLst>
          </xdr:cNvPr>
          <xdr:cNvSpPr/>
        </xdr:nvSpPr>
        <xdr:spPr>
          <a:xfrm>
            <a:off x="4248035" y="3622210"/>
            <a:ext cx="477345" cy="389339"/>
          </a:xfrm>
          <a:prstGeom prst="ellipse">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r>
              <a:rPr kumimoji="1" lang="ja-JP" altLang="en-US" sz="1800" b="1">
                <a:solidFill>
                  <a:schemeClr val="tx1"/>
                </a:solidFill>
                <a:latin typeface="AR Pゴシック体S" panose="020B0A00000000000000" pitchFamily="50" charset="-128"/>
                <a:ea typeface="AR Pゴシック体S" panose="020B0A00000000000000" pitchFamily="50" charset="-128"/>
              </a:rPr>
              <a:t>＋</a:t>
            </a:r>
            <a:endParaRPr kumimoji="1" lang="en-US" altLang="ja-JP" sz="1800" b="1">
              <a:solidFill>
                <a:schemeClr val="tx1"/>
              </a:solidFill>
              <a:latin typeface="AR Pゴシック体S" panose="020B0A00000000000000" pitchFamily="50" charset="-128"/>
              <a:ea typeface="AR Pゴシック体S" panose="020B0A00000000000000" pitchFamily="50" charset="-128"/>
            </a:endParaRPr>
          </a:p>
        </xdr:txBody>
      </xdr:sp>
      <xdr:sp macro="" textlink="">
        <xdr:nvSpPr>
          <xdr:cNvPr id="10" name="正方形/長方形 9">
            <a:extLst>
              <a:ext uri="{FF2B5EF4-FFF2-40B4-BE49-F238E27FC236}">
                <a16:creationId xmlns="" xmlns:a16="http://schemas.microsoft.com/office/drawing/2014/main" id="{00000000-0008-0000-0500-00000A000000}"/>
              </a:ext>
            </a:extLst>
          </xdr:cNvPr>
          <xdr:cNvSpPr/>
        </xdr:nvSpPr>
        <xdr:spPr>
          <a:xfrm>
            <a:off x="4605703" y="3523154"/>
            <a:ext cx="891680"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ysClr val="windowText" lastClr="000000"/>
                </a:solidFill>
              </a:rPr>
              <a:t>今後２カ月の</a:t>
            </a:r>
            <a:endParaRPr kumimoji="1" lang="en-US" altLang="ja-JP" sz="1100">
              <a:solidFill>
                <a:sysClr val="windowText" lastClr="000000"/>
              </a:solidFill>
            </a:endParaRPr>
          </a:p>
          <a:p>
            <a:pPr algn="ctr"/>
            <a:r>
              <a:rPr kumimoji="1" lang="ja-JP" altLang="en-US" sz="1100">
                <a:solidFill>
                  <a:srgbClr val="FF0000"/>
                </a:solidFill>
              </a:rPr>
              <a:t>売上見込</a:t>
            </a:r>
            <a:endParaRPr kumimoji="1" lang="en-US" altLang="ja-JP" sz="1100">
              <a:solidFill>
                <a:srgbClr val="FF0000"/>
              </a:solidFill>
            </a:endParaRPr>
          </a:p>
        </xdr:txBody>
      </xdr:sp>
    </xdr:grpSp>
    <xdr:clientData/>
  </xdr:twoCellAnchor>
  <xdr:twoCellAnchor>
    <xdr:from>
      <xdr:col>0</xdr:col>
      <xdr:colOff>79786</xdr:colOff>
      <xdr:row>0</xdr:row>
      <xdr:rowOff>82923</xdr:rowOff>
    </xdr:from>
    <xdr:to>
      <xdr:col>6</xdr:col>
      <xdr:colOff>70374</xdr:colOff>
      <xdr:row>3</xdr:row>
      <xdr:rowOff>5379</xdr:rowOff>
    </xdr:to>
    <xdr:sp macro="" textlink="">
      <xdr:nvSpPr>
        <xdr:cNvPr id="11" name="四角形: 角を丸くする 10">
          <a:extLst>
            <a:ext uri="{FF2B5EF4-FFF2-40B4-BE49-F238E27FC236}">
              <a16:creationId xmlns="" xmlns:a16="http://schemas.microsoft.com/office/drawing/2014/main" id="{00000000-0008-0000-0500-00000B000000}"/>
            </a:ext>
          </a:extLst>
        </xdr:cNvPr>
        <xdr:cNvSpPr/>
      </xdr:nvSpPr>
      <xdr:spPr>
        <a:xfrm>
          <a:off x="79786" y="84828"/>
          <a:ext cx="3046208" cy="751131"/>
        </a:xfrm>
        <a:prstGeom prst="roundRect">
          <a:avLst>
            <a:gd name="adj" fmla="val 23466"/>
          </a:avLst>
        </a:prstGeom>
        <a:ln w="12700"/>
      </xdr:spPr>
      <xdr:style>
        <a:lnRef idx="1">
          <a:schemeClr val="accent4"/>
        </a:lnRef>
        <a:fillRef idx="2">
          <a:schemeClr val="accent4"/>
        </a:fillRef>
        <a:effectRef idx="1">
          <a:schemeClr val="accent4"/>
        </a:effectRef>
        <a:fontRef idx="minor">
          <a:schemeClr val="dk1"/>
        </a:fontRef>
      </xdr:style>
      <xdr:txBody>
        <a:bodyPr vertOverflow="clip" horzOverflow="clip" lIns="0" tIns="0" rIns="0" bIns="0" rtlCol="0" anchor="ctr" anchorCtr="0"/>
        <a:lstStyle/>
        <a:p>
          <a:pPr algn="ctr"/>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ス タ ー ト</a:t>
          </a:r>
          <a:endParaRPr kumimoji="1" lang="en-US" altLang="ja-JP" sz="1600">
            <a:solidFill>
              <a:sysClr val="windowText" lastClr="000000"/>
            </a:solidFill>
            <a:latin typeface="AR P丸ゴシック体E" panose="020F0900000000000000" pitchFamily="50" charset="-128"/>
            <a:ea typeface="AR P丸ゴシック体E" panose="020F0900000000000000" pitchFamily="50" charset="-128"/>
          </a:endParaRPr>
        </a:p>
        <a:p>
          <a:pPr algn="ctr"/>
          <a:r>
            <a:rPr kumimoji="1" lang="ja-JP" altLang="en-US" sz="1100" b="1">
              <a:solidFill>
                <a:srgbClr val="FF0000"/>
              </a:solidFill>
            </a:rPr>
            <a:t>新型コロナウイルスの影響で売上減少している</a:t>
          </a:r>
          <a:endParaRPr kumimoji="1" lang="en-US" altLang="ja-JP" sz="1100" b="1">
            <a:solidFill>
              <a:srgbClr val="FF0000"/>
            </a:solidFill>
          </a:endParaRPr>
        </a:p>
      </xdr:txBody>
    </xdr:sp>
    <xdr:clientData/>
  </xdr:twoCellAnchor>
  <xdr:twoCellAnchor>
    <xdr:from>
      <xdr:col>0</xdr:col>
      <xdr:colOff>18827</xdr:colOff>
      <xdr:row>4</xdr:row>
      <xdr:rowOff>9918</xdr:rowOff>
    </xdr:from>
    <xdr:to>
      <xdr:col>5</xdr:col>
      <xdr:colOff>112114</xdr:colOff>
      <xdr:row>6</xdr:row>
      <xdr:rowOff>115465</xdr:rowOff>
    </xdr:to>
    <xdr:sp macro="" textlink="">
      <xdr:nvSpPr>
        <xdr:cNvPr id="12" name="正方形/長方形 11">
          <a:extLst>
            <a:ext uri="{FF2B5EF4-FFF2-40B4-BE49-F238E27FC236}">
              <a16:creationId xmlns="" xmlns:a16="http://schemas.microsoft.com/office/drawing/2014/main" id="{00000000-0008-0000-0500-00000C000000}"/>
            </a:ext>
          </a:extLst>
        </xdr:cNvPr>
        <xdr:cNvSpPr/>
      </xdr:nvSpPr>
      <xdr:spPr>
        <a:xfrm>
          <a:off x="18827" y="1182735"/>
          <a:ext cx="2916000" cy="576000"/>
        </a:xfrm>
        <a:prstGeom prst="rect">
          <a:avLst/>
        </a:prstGeom>
        <a:solidFill>
          <a:schemeClr val="accent4">
            <a:lumMod val="40000"/>
            <a:lumOff val="60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tIns="72000" rtlCol="0" anchor="t" anchorCtr="0"/>
        <a:lstStyle/>
        <a:p>
          <a:pPr algn="ctr"/>
          <a:r>
            <a:rPr kumimoji="1" lang="ja-JP" altLang="en-US" sz="1600">
              <a:solidFill>
                <a:schemeClr val="tx1"/>
              </a:solidFill>
              <a:latin typeface="AR P丸ゴシック体E" panose="020F0900000000000000" pitchFamily="50" charset="-128"/>
              <a:ea typeface="AR P丸ゴシック体E" panose="020F0900000000000000" pitchFamily="50" charset="-128"/>
            </a:rPr>
            <a:t>売上減少要件</a:t>
          </a:r>
          <a:endParaRPr kumimoji="1" lang="en-US" altLang="ja-JP" sz="1600">
            <a:solidFill>
              <a:schemeClr val="tx1"/>
            </a:solidFill>
            <a:latin typeface="AR P丸ゴシック体E" panose="020F0900000000000000" pitchFamily="50" charset="-128"/>
            <a:ea typeface="AR P丸ゴシック体E" panose="020F0900000000000000" pitchFamily="50" charset="-128"/>
          </a:endParaRPr>
        </a:p>
      </xdr:txBody>
    </xdr:sp>
    <xdr:clientData/>
  </xdr:twoCellAnchor>
  <xdr:twoCellAnchor>
    <xdr:from>
      <xdr:col>2</xdr:col>
      <xdr:colOff>293593</xdr:colOff>
      <xdr:row>3</xdr:row>
      <xdr:rowOff>0</xdr:rowOff>
    </xdr:from>
    <xdr:to>
      <xdr:col>3</xdr:col>
      <xdr:colOff>560742</xdr:colOff>
      <xdr:row>4</xdr:row>
      <xdr:rowOff>53789</xdr:rowOff>
    </xdr:to>
    <xdr:sp macro="" textlink="">
      <xdr:nvSpPr>
        <xdr:cNvPr id="13" name="矢印: 下 12">
          <a:extLst>
            <a:ext uri="{FF2B5EF4-FFF2-40B4-BE49-F238E27FC236}">
              <a16:creationId xmlns="" xmlns:a16="http://schemas.microsoft.com/office/drawing/2014/main" id="{00000000-0008-0000-0500-00000D000000}"/>
            </a:ext>
          </a:extLst>
        </xdr:cNvPr>
        <xdr:cNvSpPr/>
      </xdr:nvSpPr>
      <xdr:spPr>
        <a:xfrm>
          <a:off x="1101313" y="828675"/>
          <a:ext cx="933899" cy="343349"/>
        </a:xfrm>
        <a:prstGeom prst="down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nchorCtr="0"/>
        <a:lstStyle/>
        <a:p>
          <a:pPr algn="ctr"/>
          <a:r>
            <a:rPr kumimoji="1" lang="en-US" altLang="ja-JP" sz="1200"/>
            <a:t>YES</a:t>
          </a:r>
          <a:endParaRPr kumimoji="1" lang="ja-JP" altLang="en-US" sz="1200"/>
        </a:p>
      </xdr:txBody>
    </xdr:sp>
    <xdr:clientData/>
  </xdr:twoCellAnchor>
  <xdr:twoCellAnchor>
    <xdr:from>
      <xdr:col>0</xdr:col>
      <xdr:colOff>133352</xdr:colOff>
      <xdr:row>14</xdr:row>
      <xdr:rowOff>16473</xdr:rowOff>
    </xdr:from>
    <xdr:to>
      <xdr:col>4</xdr:col>
      <xdr:colOff>621201</xdr:colOff>
      <xdr:row>18</xdr:row>
      <xdr:rowOff>168983</xdr:rowOff>
    </xdr:to>
    <xdr:grpSp>
      <xdr:nvGrpSpPr>
        <xdr:cNvPr id="14" name="グループ化 13">
          <a:extLst>
            <a:ext uri="{FF2B5EF4-FFF2-40B4-BE49-F238E27FC236}">
              <a16:creationId xmlns="" xmlns:a16="http://schemas.microsoft.com/office/drawing/2014/main" id="{00000000-0008-0000-0500-00000E000000}"/>
            </a:ext>
          </a:extLst>
        </xdr:cNvPr>
        <xdr:cNvGrpSpPr/>
      </xdr:nvGrpSpPr>
      <xdr:grpSpPr>
        <a:xfrm>
          <a:off x="133352" y="2978748"/>
          <a:ext cx="2669074" cy="1066910"/>
          <a:chOff x="3378575" y="3001621"/>
          <a:chExt cx="2218016" cy="1204726"/>
        </a:xfrm>
        <a:solidFill>
          <a:schemeClr val="bg1">
            <a:lumMod val="95000"/>
          </a:schemeClr>
        </a:solidFill>
      </xdr:grpSpPr>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a:xfrm>
            <a:off x="3378575" y="3001621"/>
            <a:ext cx="2218016" cy="1204726"/>
          </a:xfrm>
          <a:prstGeom prst="rect">
            <a:avLst/>
          </a:prstGeom>
          <a:solidFill>
            <a:sysClr val="window" lastClr="FFFFFF"/>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前年同期比売上</a:t>
            </a:r>
            <a:r>
              <a:rPr kumimoji="1" lang="ja-JP" altLang="en-US" sz="2400" b="1">
                <a:solidFill>
                  <a:srgbClr val="FF0000"/>
                </a:solidFill>
              </a:rPr>
              <a:t>１５</a:t>
            </a:r>
            <a:r>
              <a:rPr kumimoji="1" lang="ja-JP" altLang="en-US" sz="1200" b="1">
                <a:solidFill>
                  <a:srgbClr val="FF0000"/>
                </a:solidFill>
              </a:rPr>
              <a:t>％</a:t>
            </a:r>
            <a:r>
              <a:rPr kumimoji="1" lang="ja-JP" altLang="ja-JP" sz="1100">
                <a:solidFill>
                  <a:schemeClr val="dk1"/>
                </a:solidFill>
                <a:effectLst/>
                <a:latin typeface="+mn-lt"/>
                <a:ea typeface="+mn-ea"/>
                <a:cs typeface="+mn-cs"/>
              </a:rPr>
              <a:t>以上減少</a:t>
            </a:r>
            <a:endParaRPr lang="ja-JP" altLang="ja-JP">
              <a:effectLst/>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xdr:txBody>
      </xdr:sp>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a:xfrm>
            <a:off x="3477783" y="3518058"/>
            <a:ext cx="888477"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chemeClr val="tx1"/>
                </a:solidFill>
              </a:rPr>
              <a:t>最近</a:t>
            </a:r>
            <a:r>
              <a:rPr kumimoji="1" lang="ja-JP" altLang="en-US" sz="1000">
                <a:solidFill>
                  <a:schemeClr val="tx1"/>
                </a:solidFill>
              </a:rPr>
              <a:t>１</a:t>
            </a:r>
            <a:r>
              <a:rPr kumimoji="1" lang="ja-JP" altLang="en-US" sz="1100">
                <a:solidFill>
                  <a:schemeClr val="tx1"/>
                </a:solidFill>
              </a:rPr>
              <a:t>カ月の</a:t>
            </a:r>
            <a:endParaRPr kumimoji="1" lang="en-US" altLang="ja-JP" sz="1100">
              <a:solidFill>
                <a:schemeClr val="tx1"/>
              </a:solidFill>
            </a:endParaRPr>
          </a:p>
          <a:p>
            <a:pPr algn="ctr"/>
            <a:r>
              <a:rPr kumimoji="1" lang="ja-JP" altLang="en-US" sz="1100">
                <a:solidFill>
                  <a:srgbClr val="FF0000"/>
                </a:solidFill>
              </a:rPr>
              <a:t>売上実績</a:t>
            </a:r>
            <a:endParaRPr kumimoji="1" lang="en-US" altLang="ja-JP" sz="1100">
              <a:solidFill>
                <a:srgbClr val="FF0000"/>
              </a:solidFill>
            </a:endParaRPr>
          </a:p>
        </xdr:txBody>
      </xdr:sp>
      <xdr:sp macro="" textlink="">
        <xdr:nvSpPr>
          <xdr:cNvPr id="17" name="楕円 16">
            <a:extLst>
              <a:ext uri="{FF2B5EF4-FFF2-40B4-BE49-F238E27FC236}">
                <a16:creationId xmlns="" xmlns:a16="http://schemas.microsoft.com/office/drawing/2014/main" id="{00000000-0008-0000-0500-000011000000}"/>
              </a:ext>
            </a:extLst>
          </xdr:cNvPr>
          <xdr:cNvSpPr/>
        </xdr:nvSpPr>
        <xdr:spPr>
          <a:xfrm>
            <a:off x="4248035" y="3622210"/>
            <a:ext cx="477345" cy="389339"/>
          </a:xfrm>
          <a:prstGeom prst="ellipse">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r>
              <a:rPr kumimoji="1" lang="ja-JP" altLang="en-US" sz="1800" b="1">
                <a:solidFill>
                  <a:schemeClr val="tx1"/>
                </a:solidFill>
                <a:latin typeface="AR Pゴシック体S" panose="020B0A00000000000000" pitchFamily="50" charset="-128"/>
                <a:ea typeface="AR Pゴシック体S" panose="020B0A00000000000000" pitchFamily="50" charset="-128"/>
              </a:rPr>
              <a:t>＋</a:t>
            </a:r>
            <a:endParaRPr kumimoji="1" lang="en-US" altLang="ja-JP" sz="1800" b="1">
              <a:solidFill>
                <a:schemeClr val="tx1"/>
              </a:solidFill>
              <a:latin typeface="AR Pゴシック体S" panose="020B0A00000000000000" pitchFamily="50" charset="-128"/>
              <a:ea typeface="AR Pゴシック体S" panose="020B0A00000000000000" pitchFamily="50" charset="-128"/>
            </a:endParaRPr>
          </a:p>
        </xdr:txBody>
      </xdr:sp>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a:xfrm>
            <a:off x="4605703" y="3523154"/>
            <a:ext cx="891680"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ysClr val="windowText" lastClr="000000"/>
                </a:solidFill>
              </a:rPr>
              <a:t>今後２カ月の</a:t>
            </a:r>
            <a:endParaRPr kumimoji="1" lang="en-US" altLang="ja-JP" sz="1100">
              <a:solidFill>
                <a:sysClr val="windowText" lastClr="000000"/>
              </a:solidFill>
            </a:endParaRPr>
          </a:p>
          <a:p>
            <a:pPr algn="ctr"/>
            <a:r>
              <a:rPr kumimoji="1" lang="ja-JP" altLang="en-US" sz="1100">
                <a:solidFill>
                  <a:srgbClr val="FF0000"/>
                </a:solidFill>
              </a:rPr>
              <a:t>売上見込</a:t>
            </a:r>
            <a:endParaRPr kumimoji="1" lang="en-US" altLang="ja-JP" sz="1100">
              <a:solidFill>
                <a:srgbClr val="FF0000"/>
              </a:solidFill>
            </a:endParaRPr>
          </a:p>
        </xdr:txBody>
      </xdr:sp>
    </xdr:grpSp>
    <xdr:clientData/>
  </xdr:twoCellAnchor>
  <xdr:twoCellAnchor>
    <xdr:from>
      <xdr:col>0</xdr:col>
      <xdr:colOff>133352</xdr:colOff>
      <xdr:row>21</xdr:row>
      <xdr:rowOff>35859</xdr:rowOff>
    </xdr:from>
    <xdr:to>
      <xdr:col>4</xdr:col>
      <xdr:colOff>621201</xdr:colOff>
      <xdr:row>25</xdr:row>
      <xdr:rowOff>206185</xdr:rowOff>
    </xdr:to>
    <xdr:grpSp>
      <xdr:nvGrpSpPr>
        <xdr:cNvPr id="19" name="グループ化 18">
          <a:extLst>
            <a:ext uri="{FF2B5EF4-FFF2-40B4-BE49-F238E27FC236}">
              <a16:creationId xmlns="" xmlns:a16="http://schemas.microsoft.com/office/drawing/2014/main" id="{00000000-0008-0000-0500-000013000000}"/>
            </a:ext>
          </a:extLst>
        </xdr:cNvPr>
        <xdr:cNvGrpSpPr/>
      </xdr:nvGrpSpPr>
      <xdr:grpSpPr>
        <a:xfrm>
          <a:off x="133352" y="4284009"/>
          <a:ext cx="2669074" cy="1046626"/>
          <a:chOff x="3378575" y="3001621"/>
          <a:chExt cx="2218016" cy="1204726"/>
        </a:xfrm>
        <a:solidFill>
          <a:schemeClr val="bg1">
            <a:lumMod val="95000"/>
          </a:schemeClr>
        </a:solidFill>
      </xdr:grpSpPr>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a:xfrm>
            <a:off x="3378575" y="3001621"/>
            <a:ext cx="2218016" cy="1204726"/>
          </a:xfrm>
          <a:prstGeom prst="rect">
            <a:avLst/>
          </a:prstGeom>
          <a:solidFill>
            <a:sysClr val="window" lastClr="FFFFFF"/>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前年同期比売上</a:t>
            </a:r>
            <a:r>
              <a:rPr kumimoji="1" lang="ja-JP" altLang="en-US" sz="2400" b="1">
                <a:solidFill>
                  <a:srgbClr val="FF0000"/>
                </a:solidFill>
              </a:rPr>
              <a:t>５ </a:t>
            </a:r>
            <a:r>
              <a:rPr kumimoji="1" lang="ja-JP" altLang="en-US" sz="1200" b="1">
                <a:solidFill>
                  <a:srgbClr val="FF0000"/>
                </a:solidFill>
              </a:rPr>
              <a:t>％</a:t>
            </a:r>
            <a:r>
              <a:rPr kumimoji="1" lang="ja-JP" altLang="ja-JP" sz="1100">
                <a:solidFill>
                  <a:schemeClr val="dk1"/>
                </a:solidFill>
                <a:effectLst/>
                <a:latin typeface="+mn-lt"/>
                <a:ea typeface="+mn-ea"/>
                <a:cs typeface="+mn-cs"/>
              </a:rPr>
              <a:t>以上減少</a:t>
            </a:r>
            <a:endParaRPr lang="ja-JP" altLang="ja-JP">
              <a:effectLst/>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a:p>
            <a:pPr algn="ctr"/>
            <a:endParaRPr kumimoji="1" lang="en-US" altLang="ja-JP" sz="1100">
              <a:solidFill>
                <a:srgbClr val="C00000"/>
              </a:solidFill>
            </a:endParaRPr>
          </a:p>
        </xdr:txBody>
      </xdr:sp>
      <xdr:sp macro="" textlink="">
        <xdr:nvSpPr>
          <xdr:cNvPr id="21" name="正方形/長方形 20">
            <a:extLst>
              <a:ext uri="{FF2B5EF4-FFF2-40B4-BE49-F238E27FC236}">
                <a16:creationId xmlns="" xmlns:a16="http://schemas.microsoft.com/office/drawing/2014/main" id="{00000000-0008-0000-0500-000015000000}"/>
              </a:ext>
            </a:extLst>
          </xdr:cNvPr>
          <xdr:cNvSpPr/>
        </xdr:nvSpPr>
        <xdr:spPr>
          <a:xfrm>
            <a:off x="3477783" y="3518058"/>
            <a:ext cx="888477"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chemeClr val="tx1"/>
                </a:solidFill>
              </a:rPr>
              <a:t>最近</a:t>
            </a:r>
            <a:r>
              <a:rPr kumimoji="1" lang="ja-JP" altLang="en-US" sz="1000">
                <a:solidFill>
                  <a:schemeClr val="tx1"/>
                </a:solidFill>
              </a:rPr>
              <a:t>１</a:t>
            </a:r>
            <a:r>
              <a:rPr kumimoji="1" lang="ja-JP" altLang="en-US" sz="1100">
                <a:solidFill>
                  <a:schemeClr val="tx1"/>
                </a:solidFill>
              </a:rPr>
              <a:t>カ月の</a:t>
            </a:r>
            <a:endParaRPr kumimoji="1" lang="en-US" altLang="ja-JP" sz="1100">
              <a:solidFill>
                <a:schemeClr val="tx1"/>
              </a:solidFill>
            </a:endParaRPr>
          </a:p>
          <a:p>
            <a:pPr algn="ctr"/>
            <a:r>
              <a:rPr kumimoji="1" lang="ja-JP" altLang="en-US" sz="1100">
                <a:solidFill>
                  <a:srgbClr val="FF0000"/>
                </a:solidFill>
              </a:rPr>
              <a:t>売上実績</a:t>
            </a:r>
            <a:endParaRPr kumimoji="1" lang="en-US" altLang="ja-JP" sz="1100">
              <a:solidFill>
                <a:srgbClr val="FF0000"/>
              </a:solidFill>
            </a:endParaRPr>
          </a:p>
        </xdr:txBody>
      </xdr:sp>
      <xdr:sp macro="" textlink="">
        <xdr:nvSpPr>
          <xdr:cNvPr id="22" name="楕円 21">
            <a:extLst>
              <a:ext uri="{FF2B5EF4-FFF2-40B4-BE49-F238E27FC236}">
                <a16:creationId xmlns="" xmlns:a16="http://schemas.microsoft.com/office/drawing/2014/main" id="{00000000-0008-0000-0500-000016000000}"/>
              </a:ext>
            </a:extLst>
          </xdr:cNvPr>
          <xdr:cNvSpPr/>
        </xdr:nvSpPr>
        <xdr:spPr>
          <a:xfrm>
            <a:off x="4248035" y="3622210"/>
            <a:ext cx="477345" cy="389339"/>
          </a:xfrm>
          <a:prstGeom prst="ellipse">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r>
              <a:rPr kumimoji="1" lang="ja-JP" altLang="en-US" sz="1800" b="1">
                <a:solidFill>
                  <a:schemeClr val="tx1"/>
                </a:solidFill>
                <a:latin typeface="AR Pゴシック体S" panose="020B0A00000000000000" pitchFamily="50" charset="-128"/>
                <a:ea typeface="AR Pゴシック体S" panose="020B0A00000000000000" pitchFamily="50" charset="-128"/>
              </a:rPr>
              <a:t>＋</a:t>
            </a:r>
            <a:endParaRPr kumimoji="1" lang="en-US" altLang="ja-JP" sz="1800" b="1">
              <a:solidFill>
                <a:schemeClr val="tx1"/>
              </a:solidFill>
              <a:latin typeface="AR Pゴシック体S" panose="020B0A00000000000000" pitchFamily="50" charset="-128"/>
              <a:ea typeface="AR Pゴシック体S" panose="020B0A00000000000000" pitchFamily="50" charset="-128"/>
            </a:endParaRPr>
          </a:p>
        </xdr:txBody>
      </xdr:sp>
      <xdr:sp macro="" textlink="">
        <xdr:nvSpPr>
          <xdr:cNvPr id="23" name="正方形/長方形 22">
            <a:extLst>
              <a:ext uri="{FF2B5EF4-FFF2-40B4-BE49-F238E27FC236}">
                <a16:creationId xmlns="" xmlns:a16="http://schemas.microsoft.com/office/drawing/2014/main" id="{00000000-0008-0000-0500-000017000000}"/>
              </a:ext>
            </a:extLst>
          </xdr:cNvPr>
          <xdr:cNvSpPr/>
        </xdr:nvSpPr>
        <xdr:spPr>
          <a:xfrm>
            <a:off x="4605703" y="3523154"/>
            <a:ext cx="891680" cy="540000"/>
          </a:xfrm>
          <a:prstGeom prst="rect">
            <a:avLst/>
          </a:prstGeom>
          <a:grpFill/>
          <a:ln>
            <a:solidFill>
              <a:schemeClr val="accent3"/>
            </a:solidFill>
            <a:prstDash val="sysDot"/>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0"/>
          <a:lstStyle/>
          <a:p>
            <a:pPr algn="ctr"/>
            <a:r>
              <a:rPr kumimoji="1" lang="ja-JP" altLang="en-US" sz="1100">
                <a:solidFill>
                  <a:sysClr val="windowText" lastClr="000000"/>
                </a:solidFill>
              </a:rPr>
              <a:t>今後２カ月の</a:t>
            </a:r>
            <a:endParaRPr kumimoji="1" lang="en-US" altLang="ja-JP" sz="1100">
              <a:solidFill>
                <a:sysClr val="windowText" lastClr="000000"/>
              </a:solidFill>
            </a:endParaRPr>
          </a:p>
          <a:p>
            <a:pPr algn="ctr"/>
            <a:r>
              <a:rPr kumimoji="1" lang="ja-JP" altLang="en-US" sz="1100">
                <a:solidFill>
                  <a:srgbClr val="FF0000"/>
                </a:solidFill>
              </a:rPr>
              <a:t>売上見込</a:t>
            </a:r>
            <a:endParaRPr kumimoji="1" lang="en-US" altLang="ja-JP" sz="1100">
              <a:solidFill>
                <a:srgbClr val="FF0000"/>
              </a:solidFill>
            </a:endParaRPr>
          </a:p>
        </xdr:txBody>
      </xdr:sp>
    </xdr:grpSp>
    <xdr:clientData/>
  </xdr:twoCellAnchor>
  <xdr:twoCellAnchor>
    <xdr:from>
      <xdr:col>5</xdr:col>
      <xdr:colOff>168555</xdr:colOff>
      <xdr:row>4</xdr:row>
      <xdr:rowOff>4187</xdr:rowOff>
    </xdr:from>
    <xdr:to>
      <xdr:col>7</xdr:col>
      <xdr:colOff>617672</xdr:colOff>
      <xdr:row>6</xdr:row>
      <xdr:rowOff>109734</xdr:rowOff>
    </xdr:to>
    <xdr:sp macro="" textlink="">
      <xdr:nvSpPr>
        <xdr:cNvPr id="25" name="正方形/長方形 24">
          <a:extLst>
            <a:ext uri="{FF2B5EF4-FFF2-40B4-BE49-F238E27FC236}">
              <a16:creationId xmlns="" xmlns:a16="http://schemas.microsoft.com/office/drawing/2014/main" id="{00000000-0008-0000-0500-000019000000}"/>
            </a:ext>
          </a:extLst>
        </xdr:cNvPr>
        <xdr:cNvSpPr/>
      </xdr:nvSpPr>
      <xdr:spPr>
        <a:xfrm>
          <a:off x="2991268" y="1177004"/>
          <a:ext cx="1363517" cy="576000"/>
        </a:xfrm>
        <a:prstGeom prst="rect">
          <a:avLst/>
        </a:prstGeom>
        <a:solidFill>
          <a:schemeClr val="accent5">
            <a:lumMod val="40000"/>
            <a:lumOff val="60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tIns="72000" rtlCol="0" anchor="t" anchorCtr="0"/>
        <a:lstStyle/>
        <a:p>
          <a:pPr algn="ctr"/>
          <a:r>
            <a:rPr kumimoji="1" lang="ja-JP" altLang="en-US" sz="1600">
              <a:solidFill>
                <a:schemeClr val="tx1"/>
              </a:solidFill>
              <a:latin typeface="AR P丸ゴシック体E" panose="020F0900000000000000" pitchFamily="50" charset="-128"/>
              <a:ea typeface="AR P丸ゴシック体E" panose="020F0900000000000000" pitchFamily="50" charset="-128"/>
            </a:rPr>
            <a:t>業種要件</a:t>
          </a:r>
          <a:endParaRPr kumimoji="1" lang="en-US" altLang="ja-JP" sz="1600">
            <a:solidFill>
              <a:schemeClr val="tx1"/>
            </a:solidFill>
            <a:latin typeface="AR P丸ゴシック体E" panose="020F0900000000000000" pitchFamily="50" charset="-128"/>
            <a:ea typeface="AR P丸ゴシック体E" panose="020F0900000000000000" pitchFamily="50" charset="-128"/>
          </a:endParaRPr>
        </a:p>
      </xdr:txBody>
    </xdr:sp>
    <xdr:clientData/>
  </xdr:twoCellAnchor>
  <xdr:twoCellAnchor>
    <xdr:from>
      <xdr:col>6</xdr:col>
      <xdr:colOff>42356</xdr:colOff>
      <xdr:row>8</xdr:row>
      <xdr:rowOff>19276</xdr:rowOff>
    </xdr:from>
    <xdr:to>
      <xdr:col>7</xdr:col>
      <xdr:colOff>436691</xdr:colOff>
      <xdr:row>9</xdr:row>
      <xdr:rowOff>92337</xdr:rowOff>
    </xdr:to>
    <xdr:sp macro="" textlink="">
      <xdr:nvSpPr>
        <xdr:cNvPr id="26" name="正方形/長方形 25">
          <a:extLst>
            <a:ext uri="{FF2B5EF4-FFF2-40B4-BE49-F238E27FC236}">
              <a16:creationId xmlns="" xmlns:a16="http://schemas.microsoft.com/office/drawing/2014/main" id="{00000000-0008-0000-0500-00001A000000}"/>
            </a:ext>
          </a:extLst>
        </xdr:cNvPr>
        <xdr:cNvSpPr/>
      </xdr:nvSpPr>
      <xdr:spPr>
        <a:xfrm>
          <a:off x="3123974" y="2103570"/>
          <a:ext cx="1066688" cy="29717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ja-JP" altLang="en-US" sz="1100"/>
            <a:t>全業種対象</a:t>
          </a:r>
        </a:p>
      </xdr:txBody>
    </xdr:sp>
    <xdr:clientData/>
  </xdr:twoCellAnchor>
  <xdr:twoCellAnchor>
    <xdr:from>
      <xdr:col>6</xdr:col>
      <xdr:colOff>32320</xdr:colOff>
      <xdr:row>14</xdr:row>
      <xdr:rowOff>92672</xdr:rowOff>
    </xdr:from>
    <xdr:to>
      <xdr:col>7</xdr:col>
      <xdr:colOff>419035</xdr:colOff>
      <xdr:row>15</xdr:row>
      <xdr:rowOff>175259</xdr:rowOff>
    </xdr:to>
    <xdr:sp macro="" textlink="">
      <xdr:nvSpPr>
        <xdr:cNvPr id="27" name="正方形/長方形 26">
          <a:extLst>
            <a:ext uri="{FF2B5EF4-FFF2-40B4-BE49-F238E27FC236}">
              <a16:creationId xmlns="" xmlns:a16="http://schemas.microsoft.com/office/drawing/2014/main" id="{00000000-0008-0000-0500-00001B000000}"/>
            </a:ext>
          </a:extLst>
        </xdr:cNvPr>
        <xdr:cNvSpPr/>
      </xdr:nvSpPr>
      <xdr:spPr>
        <a:xfrm>
          <a:off x="3113938" y="3521672"/>
          <a:ext cx="1059068" cy="30670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ja-JP" altLang="en-US" sz="1100"/>
            <a:t>全業種対象</a:t>
          </a:r>
        </a:p>
      </xdr:txBody>
    </xdr:sp>
    <xdr:clientData/>
  </xdr:twoCellAnchor>
  <xdr:twoCellAnchor>
    <xdr:from>
      <xdr:col>6</xdr:col>
      <xdr:colOff>188369</xdr:colOff>
      <xdr:row>21</xdr:row>
      <xdr:rowOff>56252</xdr:rowOff>
    </xdr:from>
    <xdr:to>
      <xdr:col>7</xdr:col>
      <xdr:colOff>409349</xdr:colOff>
      <xdr:row>26</xdr:row>
      <xdr:rowOff>167640</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a:xfrm>
          <a:off x="3245894" y="4875902"/>
          <a:ext cx="887730" cy="125438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lIns="36000" tIns="108000" rIns="36000" rtlCol="0" anchor="t" anchorCtr="0"/>
        <a:lstStyle/>
        <a:p>
          <a:pPr algn="ctr"/>
          <a:r>
            <a:rPr kumimoji="1" lang="ja-JP" altLang="en-US" sz="800">
              <a:solidFill>
                <a:schemeClr val="dk1"/>
              </a:solidFill>
              <a:effectLst/>
              <a:latin typeface="+mn-lt"/>
              <a:ea typeface="+mn-ea"/>
              <a:cs typeface="+mn-cs"/>
            </a:rPr>
            <a:t>ＳＮ</a:t>
          </a:r>
          <a:r>
            <a:rPr kumimoji="1" lang="ja-JP" altLang="ja-JP" sz="800">
              <a:solidFill>
                <a:schemeClr val="dk1"/>
              </a:solidFill>
              <a:effectLst/>
              <a:latin typeface="+mn-lt"/>
              <a:ea typeface="+mn-ea"/>
              <a:cs typeface="+mn-cs"/>
            </a:rPr>
            <a:t>５号の</a:t>
          </a:r>
          <a:endParaRPr lang="ja-JP" altLang="ja-JP" sz="800">
            <a:effectLst/>
          </a:endParaRPr>
        </a:p>
        <a:p>
          <a:pPr algn="ctr"/>
          <a:r>
            <a:rPr kumimoji="1" lang="ja-JP" altLang="ja-JP" sz="800">
              <a:solidFill>
                <a:srgbClr val="FF0000"/>
              </a:solidFill>
              <a:effectLst/>
              <a:latin typeface="+mn-lt"/>
              <a:ea typeface="+mn-ea"/>
              <a:cs typeface="+mn-cs"/>
            </a:rPr>
            <a:t>指定業種</a:t>
          </a:r>
          <a:r>
            <a:rPr kumimoji="1" lang="ja-JP" altLang="ja-JP" sz="800">
              <a:solidFill>
                <a:schemeClr val="dk1"/>
              </a:solidFill>
              <a:effectLst/>
              <a:latin typeface="+mn-lt"/>
              <a:ea typeface="+mn-ea"/>
              <a:cs typeface="+mn-cs"/>
            </a:rPr>
            <a:t>に</a:t>
          </a:r>
          <a:endParaRPr lang="ja-JP" altLang="ja-JP" sz="800">
            <a:effectLst/>
          </a:endParaRPr>
        </a:p>
        <a:p>
          <a:pPr algn="ctr"/>
          <a:r>
            <a:rPr kumimoji="1" lang="ja-JP" altLang="ja-JP" sz="800">
              <a:solidFill>
                <a:schemeClr val="dk1"/>
              </a:solidFill>
              <a:effectLst/>
              <a:latin typeface="+mn-lt"/>
              <a:ea typeface="+mn-ea"/>
              <a:cs typeface="+mn-cs"/>
            </a:rPr>
            <a:t>該当しているか？</a:t>
          </a:r>
          <a:endParaRPr lang="ja-JP" altLang="ja-JP" sz="800">
            <a:effectLst/>
          </a:endParaRPr>
        </a:p>
      </xdr:txBody>
    </xdr:sp>
    <xdr:clientData/>
  </xdr:twoCellAnchor>
  <xdr:twoCellAnchor>
    <xdr:from>
      <xdr:col>5</xdr:col>
      <xdr:colOff>69139</xdr:colOff>
      <xdr:row>22</xdr:row>
      <xdr:rowOff>54349</xdr:rowOff>
    </xdr:from>
    <xdr:to>
      <xdr:col>6</xdr:col>
      <xdr:colOff>251234</xdr:colOff>
      <xdr:row>25</xdr:row>
      <xdr:rowOff>18356</xdr:rowOff>
    </xdr:to>
    <xdr:sp macro="" textlink="">
      <xdr:nvSpPr>
        <xdr:cNvPr id="29" name="矢印: 右 28">
          <a:extLst>
            <a:ext uri="{FF2B5EF4-FFF2-40B4-BE49-F238E27FC236}">
              <a16:creationId xmlns="" xmlns:a16="http://schemas.microsoft.com/office/drawing/2014/main" id="{00000000-0008-0000-0500-00001D000000}"/>
            </a:ext>
          </a:extLst>
        </xdr:cNvPr>
        <xdr:cNvSpPr/>
      </xdr:nvSpPr>
      <xdr:spPr>
        <a:xfrm>
          <a:off x="2904227" y="5040967"/>
          <a:ext cx="428625" cy="636360"/>
        </a:xfrm>
        <a:prstGeom prst="rightArrow">
          <a:avLst>
            <a:gd name="adj1" fmla="val 50000"/>
            <a:gd name="adj2" fmla="val 371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r>
            <a:rPr kumimoji="1" lang="en-US" altLang="ja-JP" sz="800" b="1"/>
            <a:t>YES</a:t>
          </a:r>
          <a:endParaRPr kumimoji="1" lang="ja-JP" altLang="en-US" sz="800" b="1"/>
        </a:p>
      </xdr:txBody>
    </xdr:sp>
    <xdr:clientData/>
  </xdr:twoCellAnchor>
  <xdr:twoCellAnchor>
    <xdr:from>
      <xdr:col>9</xdr:col>
      <xdr:colOff>169879</xdr:colOff>
      <xdr:row>28</xdr:row>
      <xdr:rowOff>132980</xdr:rowOff>
    </xdr:from>
    <xdr:to>
      <xdr:col>10</xdr:col>
      <xdr:colOff>551344</xdr:colOff>
      <xdr:row>31</xdr:row>
      <xdr:rowOff>54053</xdr:rowOff>
    </xdr:to>
    <xdr:sp macro="" textlink="">
      <xdr:nvSpPr>
        <xdr:cNvPr id="30" name="楕円 29">
          <a:extLst>
            <a:ext uri="{FF2B5EF4-FFF2-40B4-BE49-F238E27FC236}">
              <a16:creationId xmlns="" xmlns:a16="http://schemas.microsoft.com/office/drawing/2014/main" id="{00000000-0008-0000-0500-00001E000000}"/>
            </a:ext>
          </a:extLst>
        </xdr:cNvPr>
        <xdr:cNvSpPr/>
      </xdr:nvSpPr>
      <xdr:spPr>
        <a:xfrm>
          <a:off x="4719467" y="6464304"/>
          <a:ext cx="571965" cy="593425"/>
        </a:xfrm>
        <a:prstGeom prst="ellipse">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lIns="0" tIns="0" rIns="0" bIns="0" rtlCol="0" anchor="ctr" anchorCtr="0"/>
        <a:lstStyle/>
        <a:p>
          <a:pPr algn="ctr"/>
          <a:r>
            <a:rPr kumimoji="1" lang="ja-JP" altLang="en-US" sz="1050">
              <a:solidFill>
                <a:schemeClr val="bg1"/>
              </a:solidFill>
            </a:rPr>
            <a:t>ＮＯ</a:t>
          </a:r>
          <a:endParaRPr kumimoji="1" lang="en-US" altLang="ja-JP" sz="1050">
            <a:solidFill>
              <a:schemeClr val="bg1"/>
            </a:solidFill>
          </a:endParaRPr>
        </a:p>
      </xdr:txBody>
    </xdr:sp>
    <xdr:clientData/>
  </xdr:twoCellAnchor>
  <xdr:twoCellAnchor>
    <xdr:from>
      <xdr:col>12</xdr:col>
      <xdr:colOff>188985</xdr:colOff>
      <xdr:row>5</xdr:row>
      <xdr:rowOff>136327</xdr:rowOff>
    </xdr:from>
    <xdr:to>
      <xdr:col>15</xdr:col>
      <xdr:colOff>507907</xdr:colOff>
      <xdr:row>6</xdr:row>
      <xdr:rowOff>98547</xdr:rowOff>
    </xdr:to>
    <xdr:sp macro="" textlink="">
      <xdr:nvSpPr>
        <xdr:cNvPr id="34" name="正方形/長方形 33">
          <a:extLst>
            <a:ext uri="{FF2B5EF4-FFF2-40B4-BE49-F238E27FC236}">
              <a16:creationId xmlns="" xmlns:a16="http://schemas.microsoft.com/office/drawing/2014/main" id="{00000000-0008-0000-0500-000022000000}"/>
            </a:ext>
          </a:extLst>
        </xdr:cNvPr>
        <xdr:cNvSpPr/>
      </xdr:nvSpPr>
      <xdr:spPr>
        <a:xfrm>
          <a:off x="6722014" y="1537062"/>
          <a:ext cx="2167893" cy="197544"/>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700" b="1">
              <a:effectLst/>
            </a:rPr>
            <a:t>Ａ・Ｂは普通保証でも利用可能です</a:t>
          </a:r>
          <a:endParaRPr lang="ja-JP" altLang="ja-JP" sz="700" b="1">
            <a:effectLst/>
          </a:endParaRPr>
        </a:p>
        <a:p>
          <a:pPr algn="l"/>
          <a:endParaRPr kumimoji="1" lang="ja-JP" altLang="en-US" sz="1100"/>
        </a:p>
      </xdr:txBody>
    </xdr:sp>
    <xdr:clientData/>
  </xdr:twoCellAnchor>
  <xdr:twoCellAnchor>
    <xdr:from>
      <xdr:col>7</xdr:col>
      <xdr:colOff>567352</xdr:colOff>
      <xdr:row>29</xdr:row>
      <xdr:rowOff>95250</xdr:rowOff>
    </xdr:from>
    <xdr:to>
      <xdr:col>10</xdr:col>
      <xdr:colOff>262599</xdr:colOff>
      <xdr:row>30</xdr:row>
      <xdr:rowOff>133350</xdr:rowOff>
    </xdr:to>
    <xdr:sp macro="" textlink="">
      <xdr:nvSpPr>
        <xdr:cNvPr id="35" name="楕円 34">
          <a:extLst>
            <a:ext uri="{FF2B5EF4-FFF2-40B4-BE49-F238E27FC236}">
              <a16:creationId xmlns="" xmlns:a16="http://schemas.microsoft.com/office/drawing/2014/main" id="{00000000-0008-0000-0500-000023000000}"/>
            </a:ext>
          </a:extLst>
        </xdr:cNvPr>
        <xdr:cNvSpPr/>
      </xdr:nvSpPr>
      <xdr:spPr>
        <a:xfrm>
          <a:off x="4321323" y="6650691"/>
          <a:ext cx="681364" cy="262218"/>
        </a:xfrm>
        <a:prstGeom prst="ellipse">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r>
            <a:rPr kumimoji="1" lang="en-US" altLang="ja-JP" sz="1200" b="0">
              <a:solidFill>
                <a:schemeClr val="bg1"/>
              </a:solidFill>
            </a:rPr>
            <a:t>NO</a:t>
          </a:r>
          <a:endParaRPr kumimoji="1" lang="en-US" altLang="ja-JP" sz="1000" b="0">
            <a:solidFill>
              <a:schemeClr val="bg1"/>
            </a:solidFill>
          </a:endParaRPr>
        </a:p>
      </xdr:txBody>
    </xdr:sp>
    <xdr:clientData/>
  </xdr:twoCellAnchor>
  <xdr:twoCellAnchor>
    <xdr:from>
      <xdr:col>8</xdr:col>
      <xdr:colOff>116857</xdr:colOff>
      <xdr:row>3</xdr:row>
      <xdr:rowOff>273166</xdr:rowOff>
    </xdr:from>
    <xdr:to>
      <xdr:col>11</xdr:col>
      <xdr:colOff>274994</xdr:colOff>
      <xdr:row>27</xdr:row>
      <xdr:rowOff>104775</xdr:rowOff>
    </xdr:to>
    <xdr:grpSp>
      <xdr:nvGrpSpPr>
        <xdr:cNvPr id="36" name="グループ化 35">
          <a:extLst>
            <a:ext uri="{FF2B5EF4-FFF2-40B4-BE49-F238E27FC236}">
              <a16:creationId xmlns="" xmlns:a16="http://schemas.microsoft.com/office/drawing/2014/main" id="{00000000-0008-0000-0500-000024000000}"/>
            </a:ext>
          </a:extLst>
        </xdr:cNvPr>
        <xdr:cNvGrpSpPr/>
      </xdr:nvGrpSpPr>
      <xdr:grpSpPr>
        <a:xfrm>
          <a:off x="4631707" y="1092316"/>
          <a:ext cx="1596412" cy="4517909"/>
          <a:chOff x="4838506" y="1075171"/>
          <a:chExt cx="1598554" cy="6617763"/>
        </a:xfrm>
      </xdr:grpSpPr>
      <xdr:sp macro="" textlink="">
        <xdr:nvSpPr>
          <xdr:cNvPr id="37" name="正方形/長方形 36">
            <a:extLst>
              <a:ext uri="{FF2B5EF4-FFF2-40B4-BE49-F238E27FC236}">
                <a16:creationId xmlns="" xmlns:a16="http://schemas.microsoft.com/office/drawing/2014/main" id="{00000000-0008-0000-0500-000025000000}"/>
              </a:ext>
            </a:extLst>
          </xdr:cNvPr>
          <xdr:cNvSpPr/>
        </xdr:nvSpPr>
        <xdr:spPr>
          <a:xfrm>
            <a:off x="4838506" y="1075171"/>
            <a:ext cx="1594951" cy="6617763"/>
          </a:xfrm>
          <a:prstGeom prst="rect">
            <a:avLst/>
          </a:prstGeom>
          <a:solidFill>
            <a:srgbClr val="E7E7FF"/>
          </a:solidFill>
          <a:ln>
            <a:solidFill>
              <a:srgbClr val="9999FF"/>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8" name="正方形/長方形 37">
            <a:extLst>
              <a:ext uri="{FF2B5EF4-FFF2-40B4-BE49-F238E27FC236}">
                <a16:creationId xmlns="" xmlns:a16="http://schemas.microsoft.com/office/drawing/2014/main" id="{00000000-0008-0000-0500-000026000000}"/>
              </a:ext>
            </a:extLst>
          </xdr:cNvPr>
          <xdr:cNvSpPr/>
        </xdr:nvSpPr>
        <xdr:spPr>
          <a:xfrm>
            <a:off x="4842245" y="1079801"/>
            <a:ext cx="1594815" cy="635072"/>
          </a:xfrm>
          <a:prstGeom prst="rect">
            <a:avLst/>
          </a:prstGeom>
          <a:solidFill>
            <a:srgbClr val="CCCCFF"/>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tIns="72000" rtlCol="0" anchor="t"/>
          <a:lstStyle/>
          <a:p>
            <a:pPr algn="ctr"/>
            <a:r>
              <a:rPr kumimoji="1" lang="ja-JP" altLang="en-US" sz="1600">
                <a:solidFill>
                  <a:schemeClr val="tx1"/>
                </a:solidFill>
                <a:latin typeface="AR P丸ゴシック体E" panose="020F0900000000000000" pitchFamily="50" charset="-128"/>
                <a:ea typeface="AR P丸ゴシック体E" panose="020F0900000000000000" pitchFamily="50" charset="-128"/>
              </a:rPr>
              <a:t>認定書取得</a:t>
            </a:r>
            <a:endParaRPr kumimoji="1" lang="en-US" altLang="ja-JP" sz="1600">
              <a:solidFill>
                <a:schemeClr val="tx1"/>
              </a:solidFill>
              <a:latin typeface="AR P丸ゴシック体E" panose="020F0900000000000000" pitchFamily="50" charset="-128"/>
              <a:ea typeface="AR P丸ゴシック体E" panose="020F0900000000000000" pitchFamily="50" charset="-128"/>
            </a:endParaRPr>
          </a:p>
          <a:p>
            <a:pPr algn="ctr"/>
            <a:endParaRPr kumimoji="1" lang="ja-JP" altLang="en-US" sz="1100"/>
          </a:p>
        </xdr:txBody>
      </xdr:sp>
      <xdr:grpSp>
        <xdr:nvGrpSpPr>
          <xdr:cNvPr id="40" name="グループ化 39">
            <a:extLst>
              <a:ext uri="{FF2B5EF4-FFF2-40B4-BE49-F238E27FC236}">
                <a16:creationId xmlns="" xmlns:a16="http://schemas.microsoft.com/office/drawing/2014/main" id="{00000000-0008-0000-0500-000028000000}"/>
              </a:ext>
            </a:extLst>
          </xdr:cNvPr>
          <xdr:cNvGrpSpPr/>
        </xdr:nvGrpSpPr>
        <xdr:grpSpPr>
          <a:xfrm>
            <a:off x="4983473" y="1908267"/>
            <a:ext cx="1321266" cy="1596145"/>
            <a:chOff x="6545580" y="1836420"/>
            <a:chExt cx="1320170" cy="1596941"/>
          </a:xfrm>
        </xdr:grpSpPr>
        <xdr:sp macro="" textlink="">
          <xdr:nvSpPr>
            <xdr:cNvPr id="44" name="正方形/長方形 43">
              <a:extLst>
                <a:ext uri="{FF2B5EF4-FFF2-40B4-BE49-F238E27FC236}">
                  <a16:creationId xmlns="" xmlns:a16="http://schemas.microsoft.com/office/drawing/2014/main" id="{00000000-0008-0000-0500-00002C000000}"/>
                </a:ext>
              </a:extLst>
            </xdr:cNvPr>
            <xdr:cNvSpPr/>
          </xdr:nvSpPr>
          <xdr:spPr>
            <a:xfrm>
              <a:off x="6555109" y="2510306"/>
              <a:ext cx="1310641" cy="33124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ctr">
                <a:lnSpc>
                  <a:spcPts val="600"/>
                </a:lnSpc>
              </a:pPr>
              <a:r>
                <a:rPr kumimoji="1" lang="ja-JP" altLang="en-US" sz="1100" b="1">
                  <a:solidFill>
                    <a:srgbClr val="FF0000"/>
                  </a:solidFill>
                </a:rPr>
                <a:t>危機関連</a:t>
              </a:r>
              <a:r>
                <a:rPr kumimoji="1" lang="ja-JP" altLang="en-US" sz="1100"/>
                <a:t>認定書</a:t>
              </a:r>
              <a:endParaRPr kumimoji="1" lang="en-US" altLang="ja-JP" sz="1100"/>
            </a:p>
            <a:p>
              <a:pPr algn="ctr">
                <a:lnSpc>
                  <a:spcPts val="1000"/>
                </a:lnSpc>
              </a:pPr>
              <a:r>
                <a:rPr kumimoji="1" lang="ja-JP" altLang="en-US" sz="800">
                  <a:solidFill>
                    <a:sysClr val="windowText" lastClr="000000"/>
                  </a:solidFill>
                </a:rPr>
                <a:t>（</a:t>
              </a:r>
              <a:r>
                <a:rPr kumimoji="1" lang="en-US" altLang="ja-JP" sz="800">
                  <a:solidFill>
                    <a:srgbClr val="FF0000"/>
                  </a:solidFill>
                </a:rPr>
                <a:t>100</a:t>
              </a:r>
              <a:r>
                <a:rPr kumimoji="1" lang="ja-JP" altLang="en-US" sz="800">
                  <a:solidFill>
                    <a:srgbClr val="FF0000"/>
                  </a:solidFill>
                </a:rPr>
                <a:t>％</a:t>
              </a:r>
              <a:r>
                <a:rPr kumimoji="1" lang="ja-JP" altLang="en-US" sz="800"/>
                <a:t>保証）</a:t>
              </a:r>
              <a:endParaRPr kumimoji="1" lang="ja-JP" altLang="en-US" sz="1100"/>
            </a:p>
          </xdr:txBody>
        </xdr:sp>
        <xdr:sp macro="" textlink="">
          <xdr:nvSpPr>
            <xdr:cNvPr id="45" name="正方形/長方形 44">
              <a:extLst>
                <a:ext uri="{FF2B5EF4-FFF2-40B4-BE49-F238E27FC236}">
                  <a16:creationId xmlns="" xmlns:a16="http://schemas.microsoft.com/office/drawing/2014/main" id="{00000000-0008-0000-0500-00002D000000}"/>
                </a:ext>
              </a:extLst>
            </xdr:cNvPr>
            <xdr:cNvSpPr/>
          </xdr:nvSpPr>
          <xdr:spPr>
            <a:xfrm>
              <a:off x="6555109" y="3102114"/>
              <a:ext cx="1310640" cy="33124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ctr">
                <a:lnSpc>
                  <a:spcPts val="600"/>
                </a:lnSpc>
              </a:pPr>
              <a:r>
                <a:rPr kumimoji="1" lang="ja-JP" altLang="en-US" sz="1100" b="1">
                  <a:solidFill>
                    <a:srgbClr val="FF0000"/>
                  </a:solidFill>
                </a:rPr>
                <a:t>ＳＮ５号</a:t>
              </a:r>
              <a:r>
                <a:rPr kumimoji="1" lang="ja-JP" altLang="en-US" sz="1100"/>
                <a:t>認定書</a:t>
              </a:r>
              <a:endParaRPr kumimoji="1" lang="en-US" altLang="ja-JP" sz="1100"/>
            </a:p>
            <a:p>
              <a:pPr algn="ctr">
                <a:lnSpc>
                  <a:spcPts val="1000"/>
                </a:lnSpc>
              </a:pPr>
              <a:r>
                <a:rPr kumimoji="1" lang="ja-JP" altLang="en-US" sz="800"/>
                <a:t>（</a:t>
              </a:r>
              <a:r>
                <a:rPr kumimoji="1" lang="en-US" altLang="ja-JP" sz="800">
                  <a:solidFill>
                    <a:sysClr val="windowText" lastClr="000000"/>
                  </a:solidFill>
                </a:rPr>
                <a:t>80</a:t>
              </a:r>
              <a:r>
                <a:rPr kumimoji="1" lang="ja-JP" altLang="en-US" sz="800">
                  <a:solidFill>
                    <a:sysClr val="windowText" lastClr="000000"/>
                  </a:solidFill>
                </a:rPr>
                <a:t>％</a:t>
              </a:r>
              <a:r>
                <a:rPr kumimoji="1" lang="ja-JP" altLang="en-US" sz="800"/>
                <a:t>保証）</a:t>
              </a:r>
              <a:r>
                <a:rPr kumimoji="1" lang="en-US" altLang="ja-JP" sz="800"/>
                <a:t>※</a:t>
              </a:r>
              <a:endParaRPr kumimoji="1" lang="ja-JP" altLang="en-US" sz="1100"/>
            </a:p>
          </xdr:txBody>
        </xdr:sp>
        <xdr:sp macro="" textlink="">
          <xdr:nvSpPr>
            <xdr:cNvPr id="46" name="正方形/長方形 45">
              <a:extLst>
                <a:ext uri="{FF2B5EF4-FFF2-40B4-BE49-F238E27FC236}">
                  <a16:creationId xmlns="" xmlns:a16="http://schemas.microsoft.com/office/drawing/2014/main" id="{00000000-0008-0000-0500-00002E000000}"/>
                </a:ext>
              </a:extLst>
            </xdr:cNvPr>
            <xdr:cNvSpPr/>
          </xdr:nvSpPr>
          <xdr:spPr>
            <a:xfrm>
              <a:off x="6545580" y="1836420"/>
              <a:ext cx="1310639" cy="381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ctr">
                <a:lnSpc>
                  <a:spcPts val="600"/>
                </a:lnSpc>
              </a:pPr>
              <a:r>
                <a:rPr kumimoji="1" lang="ja-JP" altLang="en-US" sz="1100" b="1">
                  <a:solidFill>
                    <a:srgbClr val="FF0000"/>
                  </a:solidFill>
                </a:rPr>
                <a:t>ＳＮ４号</a:t>
              </a:r>
              <a:r>
                <a:rPr kumimoji="1" lang="ja-JP" altLang="en-US" sz="1100"/>
                <a:t>認定書</a:t>
              </a:r>
              <a:endParaRPr kumimoji="1" lang="en-US" altLang="ja-JP" sz="1100"/>
            </a:p>
            <a:p>
              <a:pPr algn="ctr">
                <a:lnSpc>
                  <a:spcPts val="1000"/>
                </a:lnSpc>
              </a:pPr>
              <a:r>
                <a:rPr kumimoji="1" lang="ja-JP" altLang="en-US" sz="800"/>
                <a:t>（</a:t>
              </a:r>
              <a:r>
                <a:rPr kumimoji="1" lang="en-US" altLang="ja-JP" sz="800">
                  <a:solidFill>
                    <a:srgbClr val="FF0000"/>
                  </a:solidFill>
                </a:rPr>
                <a:t>100</a:t>
              </a:r>
              <a:r>
                <a:rPr kumimoji="1" lang="ja-JP" altLang="en-US" sz="800">
                  <a:solidFill>
                    <a:srgbClr val="FF0000"/>
                  </a:solidFill>
                </a:rPr>
                <a:t>％</a:t>
              </a:r>
              <a:r>
                <a:rPr kumimoji="1" lang="ja-JP" altLang="en-US" sz="800"/>
                <a:t>保証）</a:t>
              </a:r>
              <a:endParaRPr kumimoji="1" lang="ja-JP" altLang="en-US" sz="1100"/>
            </a:p>
          </xdr:txBody>
        </xdr:sp>
      </xdr:grpSp>
      <xdr:sp macro="" textlink="">
        <xdr:nvSpPr>
          <xdr:cNvPr id="41" name="正方形/長方形 40">
            <a:extLst>
              <a:ext uri="{FF2B5EF4-FFF2-40B4-BE49-F238E27FC236}">
                <a16:creationId xmlns="" xmlns:a16="http://schemas.microsoft.com/office/drawing/2014/main" id="{00000000-0008-0000-0500-000029000000}"/>
              </a:ext>
            </a:extLst>
          </xdr:cNvPr>
          <xdr:cNvSpPr/>
        </xdr:nvSpPr>
        <xdr:spPr>
          <a:xfrm>
            <a:off x="5019711" y="6449998"/>
            <a:ext cx="1294145" cy="35510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l">
              <a:lnSpc>
                <a:spcPts val="600"/>
              </a:lnSpc>
            </a:pPr>
            <a:r>
              <a:rPr kumimoji="1" lang="ja-JP" altLang="en-US" sz="1100" b="1">
                <a:solidFill>
                  <a:srgbClr val="FF0000"/>
                </a:solidFill>
              </a:rPr>
              <a:t>ＳＮ５号</a:t>
            </a:r>
            <a:r>
              <a:rPr kumimoji="1" lang="ja-JP" altLang="en-US" sz="1100"/>
              <a:t>認定書</a:t>
            </a:r>
            <a:endParaRPr kumimoji="1" lang="en-US" altLang="ja-JP" sz="1100"/>
          </a:p>
          <a:p>
            <a:pPr algn="ctr">
              <a:lnSpc>
                <a:spcPts val="1000"/>
              </a:lnSpc>
            </a:pPr>
            <a:r>
              <a:rPr kumimoji="1" lang="ja-JP" altLang="en-US" sz="800"/>
              <a:t>（</a:t>
            </a:r>
            <a:r>
              <a:rPr kumimoji="1" lang="en-US" altLang="ja-JP" sz="800">
                <a:solidFill>
                  <a:sysClr val="windowText" lastClr="000000"/>
                </a:solidFill>
              </a:rPr>
              <a:t>80</a:t>
            </a:r>
            <a:r>
              <a:rPr kumimoji="1" lang="ja-JP" altLang="en-US" sz="800">
                <a:solidFill>
                  <a:sysClr val="windowText" lastClr="000000"/>
                </a:solidFill>
              </a:rPr>
              <a:t>％</a:t>
            </a:r>
            <a:r>
              <a:rPr kumimoji="1" lang="ja-JP" altLang="en-US" sz="800"/>
              <a:t>保証）</a:t>
            </a:r>
            <a:r>
              <a:rPr kumimoji="1" lang="en-US" altLang="ja-JP" sz="800"/>
              <a:t>※</a:t>
            </a:r>
            <a:endParaRPr kumimoji="1" lang="ja-JP" altLang="en-US" sz="1100"/>
          </a:p>
        </xdr:txBody>
      </xdr:sp>
      <xdr:sp macro="" textlink="">
        <xdr:nvSpPr>
          <xdr:cNvPr id="42" name="正方形/長方形 41">
            <a:extLst>
              <a:ext uri="{FF2B5EF4-FFF2-40B4-BE49-F238E27FC236}">
                <a16:creationId xmlns="" xmlns:a16="http://schemas.microsoft.com/office/drawing/2014/main" id="{00000000-0008-0000-0500-00002A000000}"/>
              </a:ext>
            </a:extLst>
          </xdr:cNvPr>
          <xdr:cNvSpPr/>
        </xdr:nvSpPr>
        <xdr:spPr>
          <a:xfrm>
            <a:off x="4952946" y="4306844"/>
            <a:ext cx="1296489" cy="36576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ctr">
              <a:lnSpc>
                <a:spcPts val="600"/>
              </a:lnSpc>
            </a:pPr>
            <a:r>
              <a:rPr kumimoji="1" lang="ja-JP" altLang="en-US" sz="1100" b="1">
                <a:solidFill>
                  <a:srgbClr val="FF0000"/>
                </a:solidFill>
              </a:rPr>
              <a:t>危機関連</a:t>
            </a:r>
            <a:r>
              <a:rPr kumimoji="1" lang="ja-JP" altLang="en-US" sz="1100"/>
              <a:t>認定書</a:t>
            </a:r>
            <a:endParaRPr kumimoji="1" lang="en-US" altLang="ja-JP" sz="1100"/>
          </a:p>
          <a:p>
            <a:pPr algn="ctr">
              <a:lnSpc>
                <a:spcPts val="1000"/>
              </a:lnSpc>
            </a:pPr>
            <a:r>
              <a:rPr kumimoji="1" lang="ja-JP" altLang="en-US" sz="800">
                <a:solidFill>
                  <a:sysClr val="windowText" lastClr="000000"/>
                </a:solidFill>
              </a:rPr>
              <a:t>（</a:t>
            </a:r>
            <a:r>
              <a:rPr kumimoji="1" lang="en-US" altLang="ja-JP" sz="800">
                <a:solidFill>
                  <a:srgbClr val="FF0000"/>
                </a:solidFill>
              </a:rPr>
              <a:t>100</a:t>
            </a:r>
            <a:r>
              <a:rPr kumimoji="1" lang="ja-JP" altLang="en-US" sz="800">
                <a:solidFill>
                  <a:srgbClr val="FF0000"/>
                </a:solidFill>
              </a:rPr>
              <a:t>％</a:t>
            </a:r>
            <a:r>
              <a:rPr kumimoji="1" lang="ja-JP" altLang="en-US" sz="800"/>
              <a:t>保証）</a:t>
            </a:r>
            <a:endParaRPr kumimoji="1" lang="ja-JP" altLang="en-US" sz="1100"/>
          </a:p>
        </xdr:txBody>
      </xdr:sp>
      <xdr:sp macro="" textlink="">
        <xdr:nvSpPr>
          <xdr:cNvPr id="43" name="正方形/長方形 42">
            <a:extLst>
              <a:ext uri="{FF2B5EF4-FFF2-40B4-BE49-F238E27FC236}">
                <a16:creationId xmlns="" xmlns:a16="http://schemas.microsoft.com/office/drawing/2014/main" id="{00000000-0008-0000-0500-00002B000000}"/>
              </a:ext>
            </a:extLst>
          </xdr:cNvPr>
          <xdr:cNvSpPr/>
        </xdr:nvSpPr>
        <xdr:spPr>
          <a:xfrm>
            <a:off x="4962483" y="4868118"/>
            <a:ext cx="1294146" cy="33124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tIns="108000" bIns="0" rtlCol="0" anchor="ctr"/>
          <a:lstStyle/>
          <a:p>
            <a:pPr algn="ctr">
              <a:lnSpc>
                <a:spcPts val="600"/>
              </a:lnSpc>
            </a:pPr>
            <a:r>
              <a:rPr kumimoji="1" lang="ja-JP" altLang="en-US" sz="1100" b="1">
                <a:solidFill>
                  <a:srgbClr val="FF0000"/>
                </a:solidFill>
              </a:rPr>
              <a:t>ＳＮ４号</a:t>
            </a:r>
            <a:r>
              <a:rPr kumimoji="1" lang="ja-JP" altLang="en-US" sz="1100"/>
              <a:t>認定書</a:t>
            </a:r>
            <a:endParaRPr kumimoji="1" lang="en-US" altLang="ja-JP" sz="1100"/>
          </a:p>
        </xdr:txBody>
      </xdr:sp>
    </xdr:grpSp>
    <xdr:clientData/>
  </xdr:twoCellAnchor>
  <xdr:twoCellAnchor>
    <xdr:from>
      <xdr:col>6</xdr:col>
      <xdr:colOff>66728</xdr:colOff>
      <xdr:row>11</xdr:row>
      <xdr:rowOff>59635</xdr:rowOff>
    </xdr:from>
    <xdr:to>
      <xdr:col>7</xdr:col>
      <xdr:colOff>449633</xdr:colOff>
      <xdr:row>12</xdr:row>
      <xdr:rowOff>132695</xdr:rowOff>
    </xdr:to>
    <xdr:sp macro="" textlink="">
      <xdr:nvSpPr>
        <xdr:cNvPr id="47" name="正方形/長方形 46">
          <a:extLst>
            <a:ext uri="{FF2B5EF4-FFF2-40B4-BE49-F238E27FC236}">
              <a16:creationId xmlns="" xmlns:a16="http://schemas.microsoft.com/office/drawing/2014/main" id="{00000000-0008-0000-0500-00002F000000}"/>
            </a:ext>
          </a:extLst>
        </xdr:cNvPr>
        <xdr:cNvSpPr/>
      </xdr:nvSpPr>
      <xdr:spPr>
        <a:xfrm>
          <a:off x="3148346" y="2816282"/>
          <a:ext cx="1055258" cy="297178"/>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700">
              <a:latin typeface="+mn-ea"/>
              <a:ea typeface="+mn-ea"/>
            </a:rPr>
            <a:t>SN5</a:t>
          </a:r>
          <a:r>
            <a:rPr kumimoji="1" lang="ja-JP" altLang="en-US" sz="700">
              <a:latin typeface="+mn-ea"/>
              <a:ea typeface="+mn-ea"/>
            </a:rPr>
            <a:t>号は指定業種</a:t>
          </a:r>
        </a:p>
      </xdr:txBody>
    </xdr:sp>
    <xdr:clientData/>
  </xdr:twoCellAnchor>
  <xdr:twoCellAnchor>
    <xdr:from>
      <xdr:col>6</xdr:col>
      <xdr:colOff>28794</xdr:colOff>
      <xdr:row>17</xdr:row>
      <xdr:rowOff>172278</xdr:rowOff>
    </xdr:from>
    <xdr:to>
      <xdr:col>7</xdr:col>
      <xdr:colOff>436464</xdr:colOff>
      <xdr:row>19</xdr:row>
      <xdr:rowOff>21046</xdr:rowOff>
    </xdr:to>
    <xdr:sp macro="" textlink="">
      <xdr:nvSpPr>
        <xdr:cNvPr id="48" name="正方形/長方形 47">
          <a:extLst>
            <a:ext uri="{FF2B5EF4-FFF2-40B4-BE49-F238E27FC236}">
              <a16:creationId xmlns="" xmlns:a16="http://schemas.microsoft.com/office/drawing/2014/main" id="{00000000-0008-0000-0500-000030000000}"/>
            </a:ext>
          </a:extLst>
        </xdr:cNvPr>
        <xdr:cNvSpPr/>
      </xdr:nvSpPr>
      <xdr:spPr>
        <a:xfrm>
          <a:off x="3110412" y="4273631"/>
          <a:ext cx="1080023" cy="297003"/>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700">
              <a:latin typeface="+mn-ea"/>
              <a:ea typeface="+mn-ea"/>
            </a:rPr>
            <a:t>SN5</a:t>
          </a:r>
          <a:r>
            <a:rPr kumimoji="1" lang="ja-JP" altLang="en-US" sz="700">
              <a:latin typeface="+mn-ea"/>
              <a:ea typeface="+mn-ea"/>
            </a:rPr>
            <a:t>号は指定業種</a:t>
          </a:r>
        </a:p>
      </xdr:txBody>
    </xdr:sp>
    <xdr:clientData/>
  </xdr:twoCellAnchor>
  <xdr:twoCellAnchor>
    <xdr:from>
      <xdr:col>5</xdr:col>
      <xdr:colOff>74406</xdr:colOff>
      <xdr:row>8</xdr:row>
      <xdr:rowOff>171248</xdr:rowOff>
    </xdr:from>
    <xdr:to>
      <xdr:col>9</xdr:col>
      <xdr:colOff>107911</xdr:colOff>
      <xdr:row>11</xdr:row>
      <xdr:rowOff>152399</xdr:rowOff>
    </xdr:to>
    <xdr:sp macro="" textlink="">
      <xdr:nvSpPr>
        <xdr:cNvPr id="49" name="矢印: 右 48">
          <a:extLst>
            <a:ext uri="{FF2B5EF4-FFF2-40B4-BE49-F238E27FC236}">
              <a16:creationId xmlns="" xmlns:a16="http://schemas.microsoft.com/office/drawing/2014/main" id="{00000000-0008-0000-0500-000031000000}"/>
            </a:ext>
          </a:extLst>
        </xdr:cNvPr>
        <xdr:cNvSpPr/>
      </xdr:nvSpPr>
      <xdr:spPr>
        <a:xfrm>
          <a:off x="2909494" y="2255542"/>
          <a:ext cx="1748005" cy="653504"/>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r>
            <a:rPr kumimoji="1" lang="en-US" altLang="ja-JP" sz="1400"/>
            <a:t>YES</a:t>
          </a:r>
          <a:endParaRPr kumimoji="1" lang="ja-JP" altLang="en-US" sz="1400"/>
        </a:p>
      </xdr:txBody>
    </xdr:sp>
    <xdr:clientData/>
  </xdr:twoCellAnchor>
  <xdr:twoCellAnchor>
    <xdr:from>
      <xdr:col>5</xdr:col>
      <xdr:colOff>56028</xdr:colOff>
      <xdr:row>15</xdr:row>
      <xdr:rowOff>94130</xdr:rowOff>
    </xdr:from>
    <xdr:to>
      <xdr:col>9</xdr:col>
      <xdr:colOff>88861</xdr:colOff>
      <xdr:row>18</xdr:row>
      <xdr:rowOff>19050</xdr:rowOff>
    </xdr:to>
    <xdr:sp macro="" textlink="">
      <xdr:nvSpPr>
        <xdr:cNvPr id="50" name="矢印: 右 49">
          <a:extLst>
            <a:ext uri="{FF2B5EF4-FFF2-40B4-BE49-F238E27FC236}">
              <a16:creationId xmlns="" xmlns:a16="http://schemas.microsoft.com/office/drawing/2014/main" id="{00000000-0008-0000-0500-000032000000}"/>
            </a:ext>
          </a:extLst>
        </xdr:cNvPr>
        <xdr:cNvSpPr/>
      </xdr:nvSpPr>
      <xdr:spPr>
        <a:xfrm>
          <a:off x="2923053" y="3227855"/>
          <a:ext cx="1804483" cy="667870"/>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r>
            <a:rPr kumimoji="1" lang="en-US" altLang="ja-JP" sz="1400"/>
            <a:t>YES</a:t>
          </a:r>
          <a:endParaRPr kumimoji="1" lang="ja-JP" altLang="en-US" sz="1400"/>
        </a:p>
      </xdr:txBody>
    </xdr:sp>
    <xdr:clientData/>
  </xdr:twoCellAnchor>
  <xdr:twoCellAnchor>
    <xdr:from>
      <xdr:col>7</xdr:col>
      <xdr:colOff>376964</xdr:colOff>
      <xdr:row>22</xdr:row>
      <xdr:rowOff>53340</xdr:rowOff>
    </xdr:from>
    <xdr:to>
      <xdr:col>9</xdr:col>
      <xdr:colOff>110264</xdr:colOff>
      <xdr:row>25</xdr:row>
      <xdr:rowOff>34492</xdr:rowOff>
    </xdr:to>
    <xdr:sp macro="" textlink="">
      <xdr:nvSpPr>
        <xdr:cNvPr id="51" name="矢印: 右 50">
          <a:extLst>
            <a:ext uri="{FF2B5EF4-FFF2-40B4-BE49-F238E27FC236}">
              <a16:creationId xmlns="" xmlns:a16="http://schemas.microsoft.com/office/drawing/2014/main" id="{00000000-0008-0000-0500-000033000000}"/>
            </a:ext>
          </a:extLst>
        </xdr:cNvPr>
        <xdr:cNvSpPr/>
      </xdr:nvSpPr>
      <xdr:spPr>
        <a:xfrm>
          <a:off x="4130935" y="5039958"/>
          <a:ext cx="528917" cy="653505"/>
        </a:xfrm>
        <a:prstGeom prst="rightArrow">
          <a:avLst>
            <a:gd name="adj1" fmla="val 50000"/>
            <a:gd name="adj2" fmla="val 37179"/>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r>
            <a:rPr kumimoji="1" lang="en-US" altLang="ja-JP" sz="900" b="1"/>
            <a:t>YES</a:t>
          </a:r>
          <a:endParaRPr kumimoji="1" lang="ja-JP" altLang="en-US" sz="900" b="1"/>
        </a:p>
      </xdr:txBody>
    </xdr:sp>
    <xdr:clientData/>
  </xdr:twoCellAnchor>
  <xdr:twoCellAnchor>
    <xdr:from>
      <xdr:col>15</xdr:col>
      <xdr:colOff>657189</xdr:colOff>
      <xdr:row>4</xdr:row>
      <xdr:rowOff>1825</xdr:rowOff>
    </xdr:from>
    <xdr:to>
      <xdr:col>18</xdr:col>
      <xdr:colOff>851229</xdr:colOff>
      <xdr:row>7</xdr:row>
      <xdr:rowOff>0</xdr:rowOff>
    </xdr:to>
    <xdr:sp macro="" textlink="">
      <xdr:nvSpPr>
        <xdr:cNvPr id="52" name="正方形/長方形 51">
          <a:extLst>
            <a:ext uri="{FF2B5EF4-FFF2-40B4-BE49-F238E27FC236}">
              <a16:creationId xmlns="" xmlns:a16="http://schemas.microsoft.com/office/drawing/2014/main" id="{00000000-0008-0000-0500-000034000000}"/>
            </a:ext>
          </a:extLst>
        </xdr:cNvPr>
        <xdr:cNvSpPr/>
      </xdr:nvSpPr>
      <xdr:spPr>
        <a:xfrm>
          <a:off x="9026126" y="1173128"/>
          <a:ext cx="2162177" cy="694861"/>
        </a:xfrm>
        <a:prstGeom prst="rect">
          <a:avLst/>
        </a:prstGeom>
        <a:solidFill>
          <a:schemeClr val="bg1">
            <a:lumMod val="85000"/>
          </a:schemeClr>
        </a:solidFill>
        <a:ln w="28575">
          <a:solidFill>
            <a:schemeClr val="accent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nchorCtr="0"/>
        <a:lstStyle/>
        <a:p>
          <a:pPr algn="l"/>
          <a:r>
            <a:rPr kumimoji="1" lang="ja-JP" altLang="en-US" sz="1050">
              <a:solidFill>
                <a:schemeClr val="tx1"/>
              </a:solidFill>
              <a:latin typeface="AR P丸ゴシック体E" panose="020F0900000000000000" pitchFamily="50" charset="-128"/>
              <a:ea typeface="AR P丸ゴシック体E" panose="020F0900000000000000" pitchFamily="50" charset="-128"/>
            </a:rPr>
            <a:t>利子補給　〇　（３年間）</a:t>
          </a:r>
          <a:endParaRPr kumimoji="1" lang="en-US" altLang="ja-JP" sz="1050">
            <a:solidFill>
              <a:schemeClr val="tx1"/>
            </a:solidFill>
            <a:latin typeface="AR P丸ゴシック体E" panose="020F0900000000000000" pitchFamily="50" charset="-128"/>
            <a:ea typeface="AR P丸ゴシック体E" panose="020F0900000000000000" pitchFamily="50" charset="-128"/>
          </a:endParaRPr>
        </a:p>
        <a:p>
          <a:pPr algn="l"/>
          <a:r>
            <a:rPr kumimoji="1" lang="ja-JP" altLang="en-US" sz="1050">
              <a:solidFill>
                <a:schemeClr val="tx1"/>
              </a:solidFill>
              <a:latin typeface="AR P丸ゴシック体E" panose="020F0900000000000000" pitchFamily="50" charset="-128"/>
              <a:ea typeface="AR P丸ゴシック体E" panose="020F0900000000000000" pitchFamily="50" charset="-128"/>
            </a:rPr>
            <a:t>保証料補助〇　（全期間）</a:t>
          </a:r>
        </a:p>
      </xdr:txBody>
    </xdr:sp>
    <xdr:clientData/>
  </xdr:twoCellAnchor>
  <xdr:twoCellAnchor>
    <xdr:from>
      <xdr:col>11</xdr:col>
      <xdr:colOff>455799</xdr:colOff>
      <xdr:row>4</xdr:row>
      <xdr:rowOff>19532</xdr:rowOff>
    </xdr:from>
    <xdr:to>
      <xdr:col>15</xdr:col>
      <xdr:colOff>590731</xdr:colOff>
      <xdr:row>27</xdr:row>
      <xdr:rowOff>142874</xdr:rowOff>
    </xdr:to>
    <xdr:grpSp>
      <xdr:nvGrpSpPr>
        <xdr:cNvPr id="53" name="グループ化 52">
          <a:extLst>
            <a:ext uri="{FF2B5EF4-FFF2-40B4-BE49-F238E27FC236}">
              <a16:creationId xmlns="" xmlns:a16="http://schemas.microsoft.com/office/drawing/2014/main" id="{00000000-0008-0000-0500-000035000000}"/>
            </a:ext>
          </a:extLst>
        </xdr:cNvPr>
        <xdr:cNvGrpSpPr/>
      </xdr:nvGrpSpPr>
      <xdr:grpSpPr>
        <a:xfrm>
          <a:off x="6408924" y="1114907"/>
          <a:ext cx="2668582" cy="4533417"/>
          <a:chOff x="6475826" y="1067551"/>
          <a:chExt cx="2627408" cy="6613409"/>
        </a:xfrm>
      </xdr:grpSpPr>
      <xdr:sp macro="" textlink="">
        <xdr:nvSpPr>
          <xdr:cNvPr id="54" name="正方形/長方形 53">
            <a:extLst>
              <a:ext uri="{FF2B5EF4-FFF2-40B4-BE49-F238E27FC236}">
                <a16:creationId xmlns="" xmlns:a16="http://schemas.microsoft.com/office/drawing/2014/main" id="{00000000-0008-0000-0500-000036000000}"/>
              </a:ext>
            </a:extLst>
          </xdr:cNvPr>
          <xdr:cNvSpPr/>
        </xdr:nvSpPr>
        <xdr:spPr>
          <a:xfrm>
            <a:off x="6475826" y="1067551"/>
            <a:ext cx="2624734" cy="6613409"/>
          </a:xfrm>
          <a:prstGeom prst="rect">
            <a:avLst/>
          </a:prstGeom>
          <a:solidFill>
            <a:schemeClr val="accent6">
              <a:lumMod val="20000"/>
              <a:lumOff val="80000"/>
            </a:schemeClr>
          </a:solidFill>
          <a:ln>
            <a:solidFill>
              <a:schemeClr val="accent6"/>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55" name="正方形/長方形 54">
            <a:extLst>
              <a:ext uri="{FF2B5EF4-FFF2-40B4-BE49-F238E27FC236}">
                <a16:creationId xmlns="" xmlns:a16="http://schemas.microsoft.com/office/drawing/2014/main" id="{00000000-0008-0000-0500-000037000000}"/>
              </a:ext>
            </a:extLst>
          </xdr:cNvPr>
          <xdr:cNvSpPr/>
        </xdr:nvSpPr>
        <xdr:spPr>
          <a:xfrm>
            <a:off x="6478500" y="1069375"/>
            <a:ext cx="2624734" cy="569176"/>
          </a:xfrm>
          <a:prstGeom prst="rect">
            <a:avLst/>
          </a:prstGeom>
          <a:solidFill>
            <a:schemeClr val="accent6">
              <a:lumMod val="60000"/>
              <a:lumOff val="40000"/>
            </a:schemeClr>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tIns="72000" rtlCol="0" anchor="t" anchorCtr="0"/>
          <a:lstStyle/>
          <a:p>
            <a:pPr algn="ctr"/>
            <a:r>
              <a:rPr kumimoji="1" lang="ja-JP" altLang="en-US" sz="1600">
                <a:solidFill>
                  <a:schemeClr val="tx1"/>
                </a:solidFill>
                <a:latin typeface="AR P丸ゴシック体E" panose="020F0900000000000000" pitchFamily="50" charset="-128"/>
                <a:ea typeface="AR P丸ゴシック体E" panose="020F0900000000000000" pitchFamily="50" charset="-128"/>
              </a:rPr>
              <a:t>対応する県制度</a:t>
            </a:r>
            <a:endParaRPr kumimoji="1" lang="en-US" altLang="ja-JP" sz="1600">
              <a:solidFill>
                <a:schemeClr val="tx1"/>
              </a:solidFill>
              <a:latin typeface="AR P丸ゴシック体E" panose="020F0900000000000000" pitchFamily="50" charset="-128"/>
              <a:ea typeface="AR P丸ゴシック体E" panose="020F0900000000000000" pitchFamily="50" charset="-128"/>
            </a:endParaRPr>
          </a:p>
        </xdr:txBody>
      </xdr:sp>
    </xdr:grpSp>
    <xdr:clientData/>
  </xdr:twoCellAnchor>
  <xdr:twoCellAnchor>
    <xdr:from>
      <xdr:col>16</xdr:col>
      <xdr:colOff>214515</xdr:colOff>
      <xdr:row>7</xdr:row>
      <xdr:rowOff>41710</xdr:rowOff>
    </xdr:from>
    <xdr:to>
      <xdr:col>18</xdr:col>
      <xdr:colOff>643601</xdr:colOff>
      <xdr:row>12</xdr:row>
      <xdr:rowOff>172435</xdr:rowOff>
    </xdr:to>
    <xdr:grpSp>
      <xdr:nvGrpSpPr>
        <xdr:cNvPr id="73" name="グループ化 72">
          <a:extLst>
            <a:ext uri="{FF2B5EF4-FFF2-40B4-BE49-F238E27FC236}">
              <a16:creationId xmlns="" xmlns:a16="http://schemas.microsoft.com/office/drawing/2014/main" id="{00000000-0008-0000-0500-000049000000}"/>
            </a:ext>
          </a:extLst>
        </xdr:cNvPr>
        <xdr:cNvGrpSpPr/>
      </xdr:nvGrpSpPr>
      <xdr:grpSpPr>
        <a:xfrm>
          <a:off x="9387090" y="1708585"/>
          <a:ext cx="1953086" cy="1083225"/>
          <a:chOff x="9420752" y="1807448"/>
          <a:chExt cx="1738544" cy="1277338"/>
        </a:xfrm>
      </xdr:grpSpPr>
      <xdr:sp macro="" textlink="">
        <xdr:nvSpPr>
          <xdr:cNvPr id="74" name="正方形/長方形 73">
            <a:extLst>
              <a:ext uri="{FF2B5EF4-FFF2-40B4-BE49-F238E27FC236}">
                <a16:creationId xmlns="" xmlns:a16="http://schemas.microsoft.com/office/drawing/2014/main" id="{00000000-0008-0000-0500-00004A000000}"/>
              </a:ext>
            </a:extLst>
          </xdr:cNvPr>
          <xdr:cNvSpPr/>
        </xdr:nvSpPr>
        <xdr:spPr>
          <a:xfrm>
            <a:off x="9420752" y="1815068"/>
            <a:ext cx="845165" cy="12697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3600"/>
          </a:p>
        </xdr:txBody>
      </xdr:sp>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a:xfrm>
            <a:off x="10315903" y="1807448"/>
            <a:ext cx="840828" cy="12697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100"/>
          </a:p>
        </xdr:txBody>
      </xdr:sp>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a:xfrm>
            <a:off x="9420752" y="1813034"/>
            <a:ext cx="845165" cy="26801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個人かつ小規模</a:t>
            </a:r>
          </a:p>
        </xdr:txBody>
      </xdr:sp>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a:xfrm>
            <a:off x="10314131" y="1807779"/>
            <a:ext cx="845165" cy="26801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左記以外</a:t>
            </a:r>
          </a:p>
        </xdr:txBody>
      </xdr:sp>
    </xdr:grpSp>
    <xdr:clientData/>
  </xdr:twoCellAnchor>
  <xdr:twoCellAnchor>
    <xdr:from>
      <xdr:col>16</xdr:col>
      <xdr:colOff>200714</xdr:colOff>
      <xdr:row>13</xdr:row>
      <xdr:rowOff>134464</xdr:rowOff>
    </xdr:from>
    <xdr:to>
      <xdr:col>17</xdr:col>
      <xdr:colOff>380837</xdr:colOff>
      <xdr:row>19</xdr:row>
      <xdr:rowOff>1576</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a:xfrm>
          <a:off x="9255067" y="3339346"/>
          <a:ext cx="852476" cy="12118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100"/>
        </a:p>
      </xdr:txBody>
    </xdr:sp>
    <xdr:clientData/>
  </xdr:twoCellAnchor>
  <xdr:twoCellAnchor>
    <xdr:from>
      <xdr:col>17</xdr:col>
      <xdr:colOff>432728</xdr:colOff>
      <xdr:row>13</xdr:row>
      <xdr:rowOff>111604</xdr:rowOff>
    </xdr:from>
    <xdr:to>
      <xdr:col>18</xdr:col>
      <xdr:colOff>646285</xdr:colOff>
      <xdr:row>19</xdr:row>
      <xdr:rowOff>1067</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a:xfrm>
          <a:off x="10159434" y="3316486"/>
          <a:ext cx="841086" cy="123416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100"/>
        </a:p>
      </xdr:txBody>
    </xdr:sp>
    <xdr:clientData/>
  </xdr:twoCellAnchor>
  <xdr:twoCellAnchor>
    <xdr:from>
      <xdr:col>16</xdr:col>
      <xdr:colOff>200714</xdr:colOff>
      <xdr:row>13</xdr:row>
      <xdr:rowOff>117190</xdr:rowOff>
    </xdr:from>
    <xdr:to>
      <xdr:col>17</xdr:col>
      <xdr:colOff>380837</xdr:colOff>
      <xdr:row>14</xdr:row>
      <xdr:rowOff>153976</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a:xfrm>
          <a:off x="9255067" y="3322072"/>
          <a:ext cx="852476" cy="26090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個人かつ小規模</a:t>
          </a:r>
        </a:p>
      </xdr:txBody>
    </xdr:sp>
    <xdr:clientData/>
  </xdr:twoCellAnchor>
  <xdr:twoCellAnchor>
    <xdr:from>
      <xdr:col>17</xdr:col>
      <xdr:colOff>430956</xdr:colOff>
      <xdr:row>13</xdr:row>
      <xdr:rowOff>111935</xdr:rowOff>
    </xdr:from>
    <xdr:to>
      <xdr:col>18</xdr:col>
      <xdr:colOff>648850</xdr:colOff>
      <xdr:row>14</xdr:row>
      <xdr:rowOff>148721</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a:xfrm>
          <a:off x="10157662" y="3316817"/>
          <a:ext cx="845423" cy="26090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左記以外</a:t>
          </a:r>
        </a:p>
      </xdr:txBody>
    </xdr:sp>
    <xdr:clientData/>
  </xdr:twoCellAnchor>
  <xdr:twoCellAnchor>
    <xdr:from>
      <xdr:col>16</xdr:col>
      <xdr:colOff>207180</xdr:colOff>
      <xdr:row>21</xdr:row>
      <xdr:rowOff>56135</xdr:rowOff>
    </xdr:from>
    <xdr:to>
      <xdr:col>18</xdr:col>
      <xdr:colOff>632456</xdr:colOff>
      <xdr:row>26</xdr:row>
      <xdr:rowOff>186860</xdr:rowOff>
    </xdr:to>
    <xdr:grpSp>
      <xdr:nvGrpSpPr>
        <xdr:cNvPr id="82" name="グループ化 81">
          <a:extLst>
            <a:ext uri="{FF2B5EF4-FFF2-40B4-BE49-F238E27FC236}">
              <a16:creationId xmlns="" xmlns:a16="http://schemas.microsoft.com/office/drawing/2014/main" id="{00000000-0008-0000-0500-000052000000}"/>
            </a:ext>
          </a:extLst>
        </xdr:cNvPr>
        <xdr:cNvGrpSpPr/>
      </xdr:nvGrpSpPr>
      <xdr:grpSpPr>
        <a:xfrm>
          <a:off x="9379755" y="4304285"/>
          <a:ext cx="1949276" cy="1197525"/>
          <a:chOff x="9420752" y="1807448"/>
          <a:chExt cx="1738544" cy="1277338"/>
        </a:xfrm>
      </xdr:grpSpPr>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a:xfrm>
            <a:off x="9420752" y="1815068"/>
            <a:ext cx="845165" cy="12697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100"/>
          </a:p>
        </xdr:txBody>
      </xdr:sp>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a:xfrm>
            <a:off x="10315903" y="1807448"/>
            <a:ext cx="840828" cy="12697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100"/>
          </a:p>
        </xdr:txBody>
      </xdr:sp>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a:xfrm>
            <a:off x="9420752" y="1813034"/>
            <a:ext cx="845165" cy="26801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個人かつ小規模</a:t>
            </a:r>
          </a:p>
        </xdr:txBody>
      </xdr:sp>
      <xdr:sp macro="" textlink="">
        <xdr:nvSpPr>
          <xdr:cNvPr id="86" name="正方形/長方形 85">
            <a:extLst>
              <a:ext uri="{FF2B5EF4-FFF2-40B4-BE49-F238E27FC236}">
                <a16:creationId xmlns="" xmlns:a16="http://schemas.microsoft.com/office/drawing/2014/main" id="{00000000-0008-0000-0500-000056000000}"/>
              </a:ext>
            </a:extLst>
          </xdr:cNvPr>
          <xdr:cNvSpPr/>
        </xdr:nvSpPr>
        <xdr:spPr>
          <a:xfrm>
            <a:off x="10314131" y="1807779"/>
            <a:ext cx="845165" cy="268014"/>
          </a:xfrm>
          <a:prstGeom prst="rect">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700"/>
              <a:t>左記以外</a:t>
            </a:r>
          </a:p>
        </xdr:txBody>
      </xdr:sp>
    </xdr:grpSp>
    <xdr:clientData/>
  </xdr:twoCellAnchor>
  <xdr:twoCellAnchor>
    <xdr:from>
      <xdr:col>16</xdr:col>
      <xdr:colOff>259939</xdr:colOff>
      <xdr:row>8</xdr:row>
      <xdr:rowOff>208700</xdr:rowOff>
    </xdr:from>
    <xdr:to>
      <xdr:col>17</xdr:col>
      <xdr:colOff>383284</xdr:colOff>
      <xdr:row>12</xdr:row>
      <xdr:rowOff>92015</xdr:rowOff>
    </xdr:to>
    <xdr:sp macro="" textlink="">
      <xdr:nvSpPr>
        <xdr:cNvPr id="87" name="楕円 86">
          <a:extLst>
            <a:ext uri="{FF2B5EF4-FFF2-40B4-BE49-F238E27FC236}">
              <a16:creationId xmlns="" xmlns:a16="http://schemas.microsoft.com/office/drawing/2014/main" id="{00000000-0008-0000-0500-000057000000}"/>
            </a:ext>
          </a:extLst>
        </xdr:cNvPr>
        <xdr:cNvSpPr>
          <a:spLocks/>
        </xdr:cNvSpPr>
      </xdr:nvSpPr>
      <xdr:spPr>
        <a:xfrm>
          <a:off x="9314292" y="2292994"/>
          <a:ext cx="795698" cy="779786"/>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rPr>
            <a:t>利子補給 　〇</a:t>
          </a:r>
          <a:endParaRPr kumimoji="1" lang="en-US" altLang="ja-JP" sz="700">
            <a:solidFill>
              <a:sysClr val="windowText" lastClr="000000"/>
            </a:solidFill>
          </a:endParaRPr>
        </a:p>
        <a:p>
          <a:pPr algn="l"/>
          <a:r>
            <a:rPr kumimoji="1" lang="ja-JP" altLang="en-US" sz="700">
              <a:solidFill>
                <a:sysClr val="windowText" lastClr="000000"/>
              </a:solidFill>
            </a:rPr>
            <a:t>保証料補助 〇</a:t>
          </a:r>
        </a:p>
      </xdr:txBody>
    </xdr:sp>
    <xdr:clientData/>
  </xdr:twoCellAnchor>
  <xdr:twoCellAnchor>
    <xdr:from>
      <xdr:col>15</xdr:col>
      <xdr:colOff>656420</xdr:colOff>
      <xdr:row>3</xdr:row>
      <xdr:rowOff>59634</xdr:rowOff>
    </xdr:from>
    <xdr:to>
      <xdr:col>18</xdr:col>
      <xdr:colOff>850460</xdr:colOff>
      <xdr:row>4</xdr:row>
      <xdr:rowOff>54264</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a:xfrm>
          <a:off x="9011916" y="947530"/>
          <a:ext cx="2155361" cy="279551"/>
        </a:xfrm>
        <a:prstGeom prst="rect">
          <a:avLst/>
        </a:prstGeom>
        <a:solidFill>
          <a:schemeClr val="bg1">
            <a:lumMod val="85000"/>
          </a:schemeClr>
        </a:solidFill>
        <a:ln w="285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新型</a:t>
          </a:r>
          <a:r>
            <a:rPr kumimoji="1" lang="ja-JP" altLang="ja-JP" sz="900" b="1">
              <a:solidFill>
                <a:schemeClr val="dk1"/>
              </a:solidFill>
              <a:effectLst/>
              <a:latin typeface="+mn-lt"/>
              <a:ea typeface="+mn-ea"/>
              <a:cs typeface="+mn-cs"/>
            </a:rPr>
            <a:t>コロナウィルス</a:t>
          </a:r>
          <a:r>
            <a:rPr kumimoji="1" lang="ja-JP" altLang="ja-JP" sz="1000" b="1">
              <a:solidFill>
                <a:schemeClr val="dk1"/>
              </a:solidFill>
              <a:effectLst/>
              <a:latin typeface="+mn-lt"/>
              <a:ea typeface="+mn-ea"/>
              <a:cs typeface="+mn-cs"/>
            </a:rPr>
            <a:t>感染症対策関係</a:t>
          </a:r>
          <a:endParaRPr lang="ja-JP" altLang="ja-JP" sz="1000">
            <a:effectLst/>
          </a:endParaRPr>
        </a:p>
      </xdr:txBody>
    </xdr:sp>
    <xdr:clientData/>
  </xdr:twoCellAnchor>
  <xdr:twoCellAnchor>
    <xdr:from>
      <xdr:col>11</xdr:col>
      <xdr:colOff>203013</xdr:colOff>
      <xdr:row>7</xdr:row>
      <xdr:rowOff>170329</xdr:rowOff>
    </xdr:from>
    <xdr:to>
      <xdr:col>11</xdr:col>
      <xdr:colOff>512712</xdr:colOff>
      <xdr:row>12</xdr:row>
      <xdr:rowOff>60488</xdr:rowOff>
    </xdr:to>
    <xdr:sp macro="" textlink="">
      <xdr:nvSpPr>
        <xdr:cNvPr id="89" name="矢印: 右 88">
          <a:extLst>
            <a:ext uri="{FF2B5EF4-FFF2-40B4-BE49-F238E27FC236}">
              <a16:creationId xmlns="" xmlns:a16="http://schemas.microsoft.com/office/drawing/2014/main" id="{00000000-0008-0000-0500-000059000000}"/>
            </a:ext>
          </a:extLst>
        </xdr:cNvPr>
        <xdr:cNvSpPr/>
      </xdr:nvSpPr>
      <xdr:spPr>
        <a:xfrm>
          <a:off x="6063689" y="2030505"/>
          <a:ext cx="309699" cy="1010748"/>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11</xdr:col>
      <xdr:colOff>200024</xdr:colOff>
      <xdr:row>14</xdr:row>
      <xdr:rowOff>17929</xdr:rowOff>
    </xdr:from>
    <xdr:to>
      <xdr:col>11</xdr:col>
      <xdr:colOff>518855</xdr:colOff>
      <xdr:row>18</xdr:row>
      <xdr:rowOff>133551</xdr:rowOff>
    </xdr:to>
    <xdr:sp macro="" textlink="">
      <xdr:nvSpPr>
        <xdr:cNvPr id="90" name="矢印: 右 89">
          <a:extLst>
            <a:ext uri="{FF2B5EF4-FFF2-40B4-BE49-F238E27FC236}">
              <a16:creationId xmlns="" xmlns:a16="http://schemas.microsoft.com/office/drawing/2014/main" id="{00000000-0008-0000-0500-00005A000000}"/>
            </a:ext>
          </a:extLst>
        </xdr:cNvPr>
        <xdr:cNvSpPr/>
      </xdr:nvSpPr>
      <xdr:spPr>
        <a:xfrm>
          <a:off x="6105524" y="3551704"/>
          <a:ext cx="318831" cy="1068122"/>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11</xdr:col>
      <xdr:colOff>203013</xdr:colOff>
      <xdr:row>21</xdr:row>
      <xdr:rowOff>133350</xdr:rowOff>
    </xdr:from>
    <xdr:to>
      <xdr:col>11</xdr:col>
      <xdr:colOff>544492</xdr:colOff>
      <xdr:row>26</xdr:row>
      <xdr:rowOff>20372</xdr:rowOff>
    </xdr:to>
    <xdr:sp macro="" textlink="">
      <xdr:nvSpPr>
        <xdr:cNvPr id="91" name="矢印: 右 90">
          <a:extLst>
            <a:ext uri="{FF2B5EF4-FFF2-40B4-BE49-F238E27FC236}">
              <a16:creationId xmlns="" xmlns:a16="http://schemas.microsoft.com/office/drawing/2014/main" id="{00000000-0008-0000-0500-00005B000000}"/>
            </a:ext>
          </a:extLst>
        </xdr:cNvPr>
        <xdr:cNvSpPr/>
      </xdr:nvSpPr>
      <xdr:spPr>
        <a:xfrm>
          <a:off x="6063689" y="4895850"/>
          <a:ext cx="341479" cy="1007610"/>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0</xdr:col>
      <xdr:colOff>31824</xdr:colOff>
      <xdr:row>19</xdr:row>
      <xdr:rowOff>127299</xdr:rowOff>
    </xdr:from>
    <xdr:to>
      <xdr:col>18</xdr:col>
      <xdr:colOff>899160</xdr:colOff>
      <xdr:row>19</xdr:row>
      <xdr:rowOff>127299</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a:xfrm flipH="1">
          <a:off x="29919" y="4684059"/>
          <a:ext cx="11171481"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17369</xdr:colOff>
      <xdr:row>27</xdr:row>
      <xdr:rowOff>94354</xdr:rowOff>
    </xdr:from>
    <xdr:to>
      <xdr:col>15</xdr:col>
      <xdr:colOff>637469</xdr:colOff>
      <xdr:row>27</xdr:row>
      <xdr:rowOff>94354</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a:xfrm flipH="1">
          <a:off x="17369" y="6285604"/>
          <a:ext cx="8964000"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53340</xdr:colOff>
      <xdr:row>13</xdr:row>
      <xdr:rowOff>7620</xdr:rowOff>
    </xdr:from>
    <xdr:to>
      <xdr:col>18</xdr:col>
      <xdr:colOff>883920</xdr:colOff>
      <xdr:row>13</xdr:row>
      <xdr:rowOff>7620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a:xfrm flipH="1">
          <a:off x="57150" y="3190875"/>
          <a:ext cx="11134725"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292250</xdr:colOff>
      <xdr:row>12</xdr:row>
      <xdr:rowOff>57823</xdr:rowOff>
    </xdr:from>
    <xdr:to>
      <xdr:col>3</xdr:col>
      <xdr:colOff>559399</xdr:colOff>
      <xdr:row>14</xdr:row>
      <xdr:rowOff>37089</xdr:rowOff>
    </xdr:to>
    <xdr:sp macro="" textlink="">
      <xdr:nvSpPr>
        <xdr:cNvPr id="97" name="矢印: 下 96">
          <a:extLst>
            <a:ext uri="{FF2B5EF4-FFF2-40B4-BE49-F238E27FC236}">
              <a16:creationId xmlns="" xmlns:a16="http://schemas.microsoft.com/office/drawing/2014/main" id="{00000000-0008-0000-0500-000061000000}"/>
            </a:ext>
          </a:extLst>
        </xdr:cNvPr>
        <xdr:cNvSpPr/>
      </xdr:nvSpPr>
      <xdr:spPr>
        <a:xfrm>
          <a:off x="1098065" y="3006763"/>
          <a:ext cx="933899" cy="440276"/>
        </a:xfrm>
        <a:prstGeom prst="downArrow">
          <a:avLst/>
        </a:prstGeom>
        <a:solidFill>
          <a:srgbClr val="FF5050"/>
        </a:solidFill>
        <a:ln>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nchorCtr="0"/>
        <a:lstStyle/>
        <a:p>
          <a:pPr algn="ctr"/>
          <a:r>
            <a:rPr kumimoji="1" lang="en-US" altLang="ja-JP" sz="1200"/>
            <a:t>NO</a:t>
          </a:r>
          <a:endParaRPr kumimoji="1" lang="ja-JP" altLang="en-US" sz="1200"/>
        </a:p>
      </xdr:txBody>
    </xdr:sp>
    <xdr:clientData/>
  </xdr:twoCellAnchor>
  <xdr:twoCellAnchor>
    <xdr:from>
      <xdr:col>2</xdr:col>
      <xdr:colOff>284630</xdr:colOff>
      <xdr:row>18</xdr:row>
      <xdr:rowOff>160021</xdr:rowOff>
    </xdr:from>
    <xdr:to>
      <xdr:col>3</xdr:col>
      <xdr:colOff>551779</xdr:colOff>
      <xdr:row>21</xdr:row>
      <xdr:rowOff>99060</xdr:rowOff>
    </xdr:to>
    <xdr:sp macro="" textlink="">
      <xdr:nvSpPr>
        <xdr:cNvPr id="98" name="矢印: 下 97">
          <a:extLst>
            <a:ext uri="{FF2B5EF4-FFF2-40B4-BE49-F238E27FC236}">
              <a16:creationId xmlns="" xmlns:a16="http://schemas.microsoft.com/office/drawing/2014/main" id="{00000000-0008-0000-0500-000062000000}"/>
            </a:ext>
          </a:extLst>
        </xdr:cNvPr>
        <xdr:cNvSpPr/>
      </xdr:nvSpPr>
      <xdr:spPr>
        <a:xfrm>
          <a:off x="1098065" y="4486276"/>
          <a:ext cx="933899" cy="371474"/>
        </a:xfrm>
        <a:prstGeom prst="downArrow">
          <a:avLst/>
        </a:prstGeom>
        <a:solidFill>
          <a:srgbClr val="FF5050"/>
        </a:solidFill>
        <a:ln>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nchorCtr="0"/>
        <a:lstStyle/>
        <a:p>
          <a:pPr algn="ctr"/>
          <a:r>
            <a:rPr kumimoji="1" lang="en-US" altLang="ja-JP" sz="1200"/>
            <a:t>NO</a:t>
          </a:r>
          <a:endParaRPr kumimoji="1" lang="ja-JP" altLang="en-US" sz="1200"/>
        </a:p>
      </xdr:txBody>
    </xdr:sp>
    <xdr:clientData/>
  </xdr:twoCellAnchor>
  <xdr:twoCellAnchor>
    <xdr:from>
      <xdr:col>17</xdr:col>
      <xdr:colOff>472191</xdr:colOff>
      <xdr:row>9</xdr:row>
      <xdr:rowOff>1490</xdr:rowOff>
    </xdr:from>
    <xdr:to>
      <xdr:col>18</xdr:col>
      <xdr:colOff>640472</xdr:colOff>
      <xdr:row>12</xdr:row>
      <xdr:rowOff>114638</xdr:rowOff>
    </xdr:to>
    <xdr:sp macro="" textlink="">
      <xdr:nvSpPr>
        <xdr:cNvPr id="104" name="楕円 103">
          <a:extLst>
            <a:ext uri="{FF2B5EF4-FFF2-40B4-BE49-F238E27FC236}">
              <a16:creationId xmlns="" xmlns:a16="http://schemas.microsoft.com/office/drawing/2014/main" id="{00000000-0008-0000-0500-000068000000}"/>
            </a:ext>
          </a:extLst>
        </xdr:cNvPr>
        <xdr:cNvSpPr>
          <a:spLocks/>
        </xdr:cNvSpPr>
      </xdr:nvSpPr>
      <xdr:spPr>
        <a:xfrm>
          <a:off x="10198897" y="2309902"/>
          <a:ext cx="795810" cy="785501"/>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rPr>
            <a:t>利子補給 　〇</a:t>
          </a:r>
          <a:endParaRPr kumimoji="1" lang="en-US" altLang="ja-JP" sz="700">
            <a:solidFill>
              <a:sysClr val="windowText" lastClr="000000"/>
            </a:solidFill>
          </a:endParaRPr>
        </a:p>
        <a:p>
          <a:pPr algn="l"/>
          <a:r>
            <a:rPr kumimoji="1" lang="ja-JP" altLang="en-US" sz="700">
              <a:solidFill>
                <a:sysClr val="windowText" lastClr="000000"/>
              </a:solidFill>
            </a:rPr>
            <a:t>保証料補助 〇</a:t>
          </a:r>
        </a:p>
      </xdr:txBody>
    </xdr:sp>
    <xdr:clientData/>
  </xdr:twoCellAnchor>
  <xdr:twoCellAnchor>
    <xdr:from>
      <xdr:col>16</xdr:col>
      <xdr:colOff>228089</xdr:colOff>
      <xdr:row>14</xdr:row>
      <xdr:rowOff>213243</xdr:rowOff>
    </xdr:from>
    <xdr:to>
      <xdr:col>17</xdr:col>
      <xdr:colOff>372389</xdr:colOff>
      <xdr:row>18</xdr:row>
      <xdr:rowOff>92748</xdr:rowOff>
    </xdr:to>
    <xdr:sp macro="" textlink="">
      <xdr:nvSpPr>
        <xdr:cNvPr id="105" name="楕円 104">
          <a:extLst>
            <a:ext uri="{FF2B5EF4-FFF2-40B4-BE49-F238E27FC236}">
              <a16:creationId xmlns="" xmlns:a16="http://schemas.microsoft.com/office/drawing/2014/main" id="{00000000-0008-0000-0500-000069000000}"/>
            </a:ext>
          </a:extLst>
        </xdr:cNvPr>
        <xdr:cNvSpPr>
          <a:spLocks/>
        </xdr:cNvSpPr>
      </xdr:nvSpPr>
      <xdr:spPr>
        <a:xfrm>
          <a:off x="9282442" y="3642243"/>
          <a:ext cx="816653" cy="775976"/>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rPr>
            <a:t>利子補給 　〇</a:t>
          </a:r>
          <a:endParaRPr kumimoji="1" lang="en-US" altLang="ja-JP" sz="700">
            <a:solidFill>
              <a:sysClr val="windowText" lastClr="000000"/>
            </a:solidFill>
          </a:endParaRPr>
        </a:p>
        <a:p>
          <a:pPr algn="l"/>
          <a:r>
            <a:rPr kumimoji="1" lang="ja-JP" altLang="en-US" sz="700">
              <a:solidFill>
                <a:sysClr val="windowText" lastClr="000000"/>
              </a:solidFill>
            </a:rPr>
            <a:t>保証料補助 〇</a:t>
          </a:r>
        </a:p>
      </xdr:txBody>
    </xdr:sp>
    <xdr:clientData/>
  </xdr:twoCellAnchor>
  <xdr:twoCellAnchor>
    <xdr:from>
      <xdr:col>17</xdr:col>
      <xdr:colOff>455581</xdr:colOff>
      <xdr:row>14</xdr:row>
      <xdr:rowOff>209196</xdr:rowOff>
    </xdr:from>
    <xdr:to>
      <xdr:col>18</xdr:col>
      <xdr:colOff>621957</xdr:colOff>
      <xdr:row>18</xdr:row>
      <xdr:rowOff>111561</xdr:rowOff>
    </xdr:to>
    <xdr:sp macro="" textlink="">
      <xdr:nvSpPr>
        <xdr:cNvPr id="106" name="楕円 105">
          <a:extLst>
            <a:ext uri="{FF2B5EF4-FFF2-40B4-BE49-F238E27FC236}">
              <a16:creationId xmlns="" xmlns:a16="http://schemas.microsoft.com/office/drawing/2014/main" id="{00000000-0008-0000-0500-00006A000000}"/>
            </a:ext>
          </a:extLst>
        </xdr:cNvPr>
        <xdr:cNvSpPr>
          <a:spLocks/>
        </xdr:cNvSpPr>
      </xdr:nvSpPr>
      <xdr:spPr>
        <a:xfrm>
          <a:off x="10182287" y="3638196"/>
          <a:ext cx="793905" cy="798836"/>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rPr>
            <a:t>利子補給 　〇</a:t>
          </a:r>
          <a:endParaRPr kumimoji="1" lang="en-US" altLang="ja-JP" sz="700">
            <a:solidFill>
              <a:sysClr val="windowText" lastClr="000000"/>
            </a:solidFill>
          </a:endParaRPr>
        </a:p>
        <a:p>
          <a:pPr algn="l"/>
          <a:r>
            <a:rPr kumimoji="1" lang="ja-JP" altLang="en-US" sz="700">
              <a:solidFill>
                <a:sysClr val="windowText" lastClr="000000"/>
              </a:solidFill>
            </a:rPr>
            <a:t>保証料補助 〇</a:t>
          </a:r>
        </a:p>
      </xdr:txBody>
    </xdr:sp>
    <xdr:clientData/>
  </xdr:twoCellAnchor>
  <xdr:twoCellAnchor>
    <xdr:from>
      <xdr:col>16</xdr:col>
      <xdr:colOff>230213</xdr:colOff>
      <xdr:row>22</xdr:row>
      <xdr:rowOff>208709</xdr:rowOff>
    </xdr:from>
    <xdr:to>
      <xdr:col>17</xdr:col>
      <xdr:colOff>355463</xdr:colOff>
      <xdr:row>26</xdr:row>
      <xdr:rowOff>114885</xdr:rowOff>
    </xdr:to>
    <xdr:sp macro="" textlink="">
      <xdr:nvSpPr>
        <xdr:cNvPr id="107" name="楕円 106">
          <a:extLst>
            <a:ext uri="{FF2B5EF4-FFF2-40B4-BE49-F238E27FC236}">
              <a16:creationId xmlns="" xmlns:a16="http://schemas.microsoft.com/office/drawing/2014/main" id="{00000000-0008-0000-0500-00006B000000}"/>
            </a:ext>
          </a:extLst>
        </xdr:cNvPr>
        <xdr:cNvSpPr>
          <a:spLocks/>
        </xdr:cNvSpPr>
      </xdr:nvSpPr>
      <xdr:spPr>
        <a:xfrm>
          <a:off x="9256982" y="5243771"/>
          <a:ext cx="793466" cy="820576"/>
        </a:xfrm>
        <a:prstGeom prst="ellipse">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700">
              <a:solidFill>
                <a:sysClr val="windowText" lastClr="000000"/>
              </a:solidFill>
            </a:rPr>
            <a:t>利子補給 　〇</a:t>
          </a:r>
          <a:endParaRPr kumimoji="1" lang="en-US" altLang="ja-JP" sz="700">
            <a:solidFill>
              <a:sysClr val="windowText" lastClr="000000"/>
            </a:solidFill>
          </a:endParaRPr>
        </a:p>
        <a:p>
          <a:pPr algn="l"/>
          <a:r>
            <a:rPr kumimoji="1" lang="ja-JP" altLang="en-US" sz="700">
              <a:solidFill>
                <a:sysClr val="windowText" lastClr="000000"/>
              </a:solidFill>
            </a:rPr>
            <a:t>保証料補助 〇</a:t>
          </a:r>
        </a:p>
      </xdr:txBody>
    </xdr:sp>
    <xdr:clientData/>
  </xdr:twoCellAnchor>
  <xdr:twoCellAnchor>
    <xdr:from>
      <xdr:col>15</xdr:col>
      <xdr:colOff>506390</xdr:colOff>
      <xdr:row>8</xdr:row>
      <xdr:rowOff>78473</xdr:rowOff>
    </xdr:from>
    <xdr:to>
      <xdr:col>16</xdr:col>
      <xdr:colOff>162786</xdr:colOff>
      <xdr:row>10</xdr:row>
      <xdr:rowOff>21178</xdr:rowOff>
    </xdr:to>
    <xdr:sp macro="" textlink="">
      <xdr:nvSpPr>
        <xdr:cNvPr id="2" name="矢印: 右 1">
          <a:extLst>
            <a:ext uri="{FF2B5EF4-FFF2-40B4-BE49-F238E27FC236}">
              <a16:creationId xmlns="" xmlns:a16="http://schemas.microsoft.com/office/drawing/2014/main" id="{00000000-0008-0000-0500-000002000000}"/>
            </a:ext>
          </a:extLst>
        </xdr:cNvPr>
        <xdr:cNvSpPr/>
      </xdr:nvSpPr>
      <xdr:spPr>
        <a:xfrm>
          <a:off x="8945540" y="1916798"/>
          <a:ext cx="342196" cy="285605"/>
        </a:xfrm>
        <a:prstGeom prst="rightArrow">
          <a:avLst/>
        </a:prstGeom>
        <a:solidFill>
          <a:schemeClr val="bg1">
            <a:lumMod val="85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15</xdr:col>
      <xdr:colOff>445857</xdr:colOff>
      <xdr:row>14</xdr:row>
      <xdr:rowOff>152497</xdr:rowOff>
    </xdr:from>
    <xdr:to>
      <xdr:col>16</xdr:col>
      <xdr:colOff>105498</xdr:colOff>
      <xdr:row>16</xdr:row>
      <xdr:rowOff>88402</xdr:rowOff>
    </xdr:to>
    <xdr:sp macro="" textlink="">
      <xdr:nvSpPr>
        <xdr:cNvPr id="92" name="矢印: 右 91">
          <a:extLst>
            <a:ext uri="{FF2B5EF4-FFF2-40B4-BE49-F238E27FC236}">
              <a16:creationId xmlns="" xmlns:a16="http://schemas.microsoft.com/office/drawing/2014/main" id="{00000000-0008-0000-0500-00005C000000}"/>
            </a:ext>
          </a:extLst>
        </xdr:cNvPr>
        <xdr:cNvSpPr/>
      </xdr:nvSpPr>
      <xdr:spPr>
        <a:xfrm>
          <a:off x="8885007" y="3019522"/>
          <a:ext cx="345441" cy="278805"/>
        </a:xfrm>
        <a:prstGeom prst="rightArrow">
          <a:avLst/>
        </a:prstGeom>
        <a:solidFill>
          <a:schemeClr val="bg1">
            <a:lumMod val="85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16</xdr:col>
      <xdr:colOff>178905</xdr:colOff>
      <xdr:row>27</xdr:row>
      <xdr:rowOff>82711</xdr:rowOff>
    </xdr:from>
    <xdr:to>
      <xdr:col>18</xdr:col>
      <xdr:colOff>781879</xdr:colOff>
      <xdr:row>30</xdr:row>
      <xdr:rowOff>10551</xdr:rowOff>
    </xdr:to>
    <xdr:sp macro="" textlink="">
      <xdr:nvSpPr>
        <xdr:cNvPr id="109" name="吹き出し: 四角形 108">
          <a:extLst>
            <a:ext uri="{FF2B5EF4-FFF2-40B4-BE49-F238E27FC236}">
              <a16:creationId xmlns="" xmlns:a16="http://schemas.microsoft.com/office/drawing/2014/main" id="{00000000-0008-0000-0500-00006D000000}"/>
            </a:ext>
          </a:extLst>
        </xdr:cNvPr>
        <xdr:cNvSpPr/>
      </xdr:nvSpPr>
      <xdr:spPr>
        <a:xfrm>
          <a:off x="9203635" y="6344363"/>
          <a:ext cx="1895061" cy="623579"/>
        </a:xfrm>
        <a:prstGeom prst="wedgeRectCallout">
          <a:avLst>
            <a:gd name="adj1" fmla="val 24323"/>
            <a:gd name="adj2" fmla="val -75708"/>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tIns="0" rtlCol="0" anchor="ctr"/>
        <a:lstStyle/>
        <a:p>
          <a:pPr algn="ctr"/>
          <a:r>
            <a:rPr kumimoji="1" lang="ja-JP" altLang="en-US" sz="1000"/>
            <a:t>左記以外とは・・</a:t>
          </a:r>
          <a:endParaRPr kumimoji="1" lang="en-US" altLang="ja-JP" sz="1000"/>
        </a:p>
        <a:p>
          <a:pPr algn="l"/>
          <a:r>
            <a:rPr kumimoji="1" lang="ja-JP" altLang="en-US" sz="700"/>
            <a:t>「法人」や「小規模でない個人事業者」</a:t>
          </a:r>
        </a:p>
      </xdr:txBody>
    </xdr:sp>
    <xdr:clientData/>
  </xdr:twoCellAnchor>
  <xdr:twoCellAnchor>
    <xdr:from>
      <xdr:col>16</xdr:col>
      <xdr:colOff>188763</xdr:colOff>
      <xdr:row>30</xdr:row>
      <xdr:rowOff>130921</xdr:rowOff>
    </xdr:from>
    <xdr:to>
      <xdr:col>18</xdr:col>
      <xdr:colOff>789162</xdr:colOff>
      <xdr:row>33</xdr:row>
      <xdr:rowOff>104775</xdr:rowOff>
    </xdr:to>
    <xdr:sp macro="" textlink="">
      <xdr:nvSpPr>
        <xdr:cNvPr id="110" name="吹き出し: 四角形 109">
          <a:extLst>
            <a:ext uri="{FF2B5EF4-FFF2-40B4-BE49-F238E27FC236}">
              <a16:creationId xmlns="" xmlns:a16="http://schemas.microsoft.com/office/drawing/2014/main" id="{00000000-0008-0000-0500-00006E000000}"/>
            </a:ext>
          </a:extLst>
        </xdr:cNvPr>
        <xdr:cNvSpPr/>
      </xdr:nvSpPr>
      <xdr:spPr>
        <a:xfrm>
          <a:off x="9313713" y="6150721"/>
          <a:ext cx="2124399" cy="488204"/>
        </a:xfrm>
        <a:prstGeom prst="wedgeRectCallout">
          <a:avLst>
            <a:gd name="adj1" fmla="val 24323"/>
            <a:gd name="adj2" fmla="val -75708"/>
          </a:avLst>
        </a:prstGeom>
        <a:solidFill>
          <a:schemeClr val="accent1">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tIns="0" rtlCol="0" anchor="ctr"/>
        <a:lstStyle/>
        <a:p>
          <a:pPr algn="ctr"/>
          <a:r>
            <a:rPr kumimoji="1" lang="ja-JP" altLang="en-US" sz="1000"/>
            <a:t>小規模とは・・</a:t>
          </a:r>
          <a:endParaRPr kumimoji="1" lang="en-US" altLang="ja-JP" sz="1000"/>
        </a:p>
        <a:p>
          <a:pPr algn="l"/>
          <a:r>
            <a:rPr kumimoji="1" lang="ja-JP" altLang="en-US" sz="700"/>
            <a:t>「商業・サービス業」</a:t>
          </a:r>
          <a:r>
            <a:rPr kumimoji="1" lang="en-US" altLang="ja-JP" sz="700"/>
            <a:t>5</a:t>
          </a:r>
          <a:r>
            <a:rPr kumimoji="1" lang="ja-JP" altLang="en-US" sz="700"/>
            <a:t>名以内</a:t>
          </a:r>
          <a:endParaRPr kumimoji="1" lang="en-US" altLang="ja-JP" sz="700"/>
        </a:p>
        <a:p>
          <a:pPr algn="l"/>
          <a:r>
            <a:rPr kumimoji="1" lang="ja-JP" altLang="en-US" sz="700"/>
            <a:t>「それ以外の業種」</a:t>
          </a:r>
          <a:r>
            <a:rPr kumimoji="1" lang="en-US" altLang="ja-JP" sz="700"/>
            <a:t>20</a:t>
          </a:r>
          <a:r>
            <a:rPr kumimoji="1" lang="ja-JP" altLang="en-US" sz="700"/>
            <a:t>名以内</a:t>
          </a:r>
        </a:p>
      </xdr:txBody>
    </xdr:sp>
    <xdr:clientData/>
  </xdr:twoCellAnchor>
  <xdr:twoCellAnchor>
    <xdr:from>
      <xdr:col>17</xdr:col>
      <xdr:colOff>484455</xdr:colOff>
      <xdr:row>23</xdr:row>
      <xdr:rowOff>29601</xdr:rowOff>
    </xdr:from>
    <xdr:to>
      <xdr:col>18</xdr:col>
      <xdr:colOff>524313</xdr:colOff>
      <xdr:row>26</xdr:row>
      <xdr:rowOff>49383</xdr:rowOff>
    </xdr:to>
    <xdr:sp macro="" textlink="">
      <xdr:nvSpPr>
        <xdr:cNvPr id="112" name="二等辺三角形 111">
          <a:extLst>
            <a:ext uri="{FF2B5EF4-FFF2-40B4-BE49-F238E27FC236}">
              <a16:creationId xmlns="" xmlns:a16="http://schemas.microsoft.com/office/drawing/2014/main" id="{00000000-0008-0000-0500-000070000000}"/>
            </a:ext>
          </a:extLst>
        </xdr:cNvPr>
        <xdr:cNvSpPr>
          <a:spLocks/>
        </xdr:cNvSpPr>
      </xdr:nvSpPr>
      <xdr:spPr>
        <a:xfrm>
          <a:off x="10179440" y="5293263"/>
          <a:ext cx="667042" cy="705582"/>
        </a:xfrm>
        <a:prstGeom prst="triangle">
          <a:avLst/>
        </a:prstGeom>
        <a:solidFill>
          <a:schemeClr val="bg1">
            <a:alpha val="0"/>
          </a:schemeClr>
        </a:solidFill>
        <a:ln w="9525">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700">
            <a:solidFill>
              <a:sysClr val="windowText" lastClr="000000"/>
            </a:solidFill>
          </a:endParaRPr>
        </a:p>
      </xdr:txBody>
    </xdr:sp>
    <xdr:clientData/>
  </xdr:twoCellAnchor>
  <xdr:twoCellAnchor>
    <xdr:from>
      <xdr:col>11</xdr:col>
      <xdr:colOff>533697</xdr:colOff>
      <xdr:row>16</xdr:row>
      <xdr:rowOff>96051</xdr:rowOff>
    </xdr:from>
    <xdr:to>
      <xdr:col>15</xdr:col>
      <xdr:colOff>429438</xdr:colOff>
      <xdr:row>17</xdr:row>
      <xdr:rowOff>123825</xdr:rowOff>
    </xdr:to>
    <xdr:sp macro="" textlink="">
      <xdr:nvSpPr>
        <xdr:cNvPr id="113" name="正方形/長方形 112">
          <a:extLst>
            <a:ext uri="{FF2B5EF4-FFF2-40B4-BE49-F238E27FC236}">
              <a16:creationId xmlns="" xmlns:a16="http://schemas.microsoft.com/office/drawing/2014/main" id="{00000000-0008-0000-0500-000071000000}"/>
            </a:ext>
          </a:extLst>
        </xdr:cNvPr>
        <xdr:cNvSpPr/>
      </xdr:nvSpPr>
      <xdr:spPr>
        <a:xfrm>
          <a:off x="6439197" y="3401226"/>
          <a:ext cx="2429391" cy="31352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t>B</a:t>
          </a:r>
          <a:r>
            <a:rPr kumimoji="1" lang="ja-JP" altLang="en-US" sz="1100"/>
            <a:t>．不況業種対策・経済危機</a:t>
          </a:r>
        </a:p>
      </xdr:txBody>
    </xdr:sp>
    <xdr:clientData/>
  </xdr:twoCellAnchor>
  <xdr:twoCellAnchor>
    <xdr:from>
      <xdr:col>6</xdr:col>
      <xdr:colOff>1700</xdr:colOff>
      <xdr:row>24</xdr:row>
      <xdr:rowOff>189828</xdr:rowOff>
    </xdr:from>
    <xdr:to>
      <xdr:col>7</xdr:col>
      <xdr:colOff>576470</xdr:colOff>
      <xdr:row>27</xdr:row>
      <xdr:rowOff>43815</xdr:rowOff>
    </xdr:to>
    <xdr:sp macro="" textlink="">
      <xdr:nvSpPr>
        <xdr:cNvPr id="123" name="正方形/長方形 122">
          <a:extLst>
            <a:ext uri="{FF2B5EF4-FFF2-40B4-BE49-F238E27FC236}">
              <a16:creationId xmlns="" xmlns:a16="http://schemas.microsoft.com/office/drawing/2014/main" id="{00000000-0008-0000-0500-00007B000000}"/>
            </a:ext>
          </a:extLst>
        </xdr:cNvPr>
        <xdr:cNvSpPr/>
      </xdr:nvSpPr>
      <xdr:spPr>
        <a:xfrm>
          <a:off x="3069578" y="5755741"/>
          <a:ext cx="1244005" cy="54972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0"/>
        <a:lstStyle/>
        <a:p>
          <a:pPr algn="ctr"/>
          <a:r>
            <a:rPr kumimoji="1" lang="ja-JP" altLang="en-US" sz="1100">
              <a:solidFill>
                <a:srgbClr val="FF0000"/>
              </a:solidFill>
            </a:rPr>
            <a:t>全業種対象</a:t>
          </a:r>
          <a:endParaRPr kumimoji="1" lang="en-US" altLang="ja-JP" sz="1100">
            <a:solidFill>
              <a:srgbClr val="FF0000"/>
            </a:solidFill>
          </a:endParaRPr>
        </a:p>
        <a:p>
          <a:pPr algn="ctr"/>
          <a:r>
            <a:rPr kumimoji="1" lang="ja-JP" altLang="en-US" sz="700"/>
            <a:t>（令和３年１月末迄）</a:t>
          </a:r>
          <a:endParaRPr kumimoji="1" lang="en-US" altLang="ja-JP" sz="700"/>
        </a:p>
      </xdr:txBody>
    </xdr:sp>
    <xdr:clientData/>
  </xdr:twoCellAnchor>
  <xdr:twoCellAnchor>
    <xdr:from>
      <xdr:col>11</xdr:col>
      <xdr:colOff>534148</xdr:colOff>
      <xdr:row>14</xdr:row>
      <xdr:rowOff>225938</xdr:rowOff>
    </xdr:from>
    <xdr:to>
      <xdr:col>15</xdr:col>
      <xdr:colOff>436074</xdr:colOff>
      <xdr:row>16</xdr:row>
      <xdr:rowOff>49609</xdr:rowOff>
    </xdr:to>
    <xdr:sp macro="" textlink="">
      <xdr:nvSpPr>
        <xdr:cNvPr id="125" name="正方形/長方形 124">
          <a:extLst>
            <a:ext uri="{FF2B5EF4-FFF2-40B4-BE49-F238E27FC236}">
              <a16:creationId xmlns="" xmlns:a16="http://schemas.microsoft.com/office/drawing/2014/main" id="{00000000-0008-0000-0500-00007D000000}"/>
            </a:ext>
          </a:extLst>
        </xdr:cNvPr>
        <xdr:cNvSpPr/>
      </xdr:nvSpPr>
      <xdr:spPr>
        <a:xfrm>
          <a:off x="6389952" y="3729481"/>
          <a:ext cx="2428122" cy="287498"/>
        </a:xfrm>
        <a:prstGeom prst="rect">
          <a:avLst/>
        </a:prstGeom>
        <a:solidFill>
          <a:schemeClr val="bg1">
            <a:lumMod val="85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t>A</a:t>
          </a:r>
          <a:r>
            <a:rPr kumimoji="1" lang="ja-JP" altLang="en-US" sz="1050"/>
            <a:t>．</a:t>
          </a:r>
          <a:r>
            <a:rPr kumimoji="1" lang="ja-JP" altLang="en-US" sz="900" b="1">
              <a:solidFill>
                <a:schemeClr val="dk1"/>
              </a:solidFill>
              <a:effectLst/>
              <a:latin typeface="+mn-lt"/>
              <a:ea typeface="+mn-ea"/>
              <a:cs typeface="+mn-cs"/>
            </a:rPr>
            <a:t>新型コロナウィルス感染症対策関係</a:t>
          </a:r>
          <a:endParaRPr lang="ja-JP" altLang="ja-JP" sz="900">
            <a:effectLst/>
          </a:endParaRPr>
        </a:p>
      </xdr:txBody>
    </xdr:sp>
    <xdr:clientData/>
  </xdr:twoCellAnchor>
  <xdr:twoCellAnchor>
    <xdr:from>
      <xdr:col>15</xdr:col>
      <xdr:colOff>440805</xdr:colOff>
      <xdr:row>22</xdr:row>
      <xdr:rowOff>180713</xdr:rowOff>
    </xdr:from>
    <xdr:to>
      <xdr:col>16</xdr:col>
      <xdr:colOff>96636</xdr:colOff>
      <xdr:row>24</xdr:row>
      <xdr:rowOff>72804</xdr:rowOff>
    </xdr:to>
    <xdr:sp macro="" textlink="">
      <xdr:nvSpPr>
        <xdr:cNvPr id="126" name="矢印: 右 125">
          <a:extLst>
            <a:ext uri="{FF2B5EF4-FFF2-40B4-BE49-F238E27FC236}">
              <a16:creationId xmlns="" xmlns:a16="http://schemas.microsoft.com/office/drawing/2014/main" id="{00000000-0008-0000-0500-00007E000000}"/>
            </a:ext>
          </a:extLst>
        </xdr:cNvPr>
        <xdr:cNvSpPr/>
      </xdr:nvSpPr>
      <xdr:spPr>
        <a:xfrm>
          <a:off x="8822805" y="5282800"/>
          <a:ext cx="326722" cy="355917"/>
        </a:xfrm>
        <a:prstGeom prst="rightArrow">
          <a:avLst/>
        </a:prstGeom>
        <a:solidFill>
          <a:schemeClr val="bg1">
            <a:lumMod val="85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ctr"/>
          <a:endParaRPr kumimoji="1" lang="ja-JP" altLang="en-US" sz="1400"/>
        </a:p>
      </xdr:txBody>
    </xdr:sp>
    <xdr:clientData/>
  </xdr:twoCellAnchor>
  <xdr:twoCellAnchor>
    <xdr:from>
      <xdr:col>11</xdr:col>
      <xdr:colOff>546820</xdr:colOff>
      <xdr:row>23</xdr:row>
      <xdr:rowOff>31269</xdr:rowOff>
    </xdr:from>
    <xdr:to>
      <xdr:col>15</xdr:col>
      <xdr:colOff>423981</xdr:colOff>
      <xdr:row>24</xdr:row>
      <xdr:rowOff>49251</xdr:rowOff>
    </xdr:to>
    <xdr:sp macro="" textlink="">
      <xdr:nvSpPr>
        <xdr:cNvPr id="127" name="正方形/長方形 126">
          <a:extLst>
            <a:ext uri="{FF2B5EF4-FFF2-40B4-BE49-F238E27FC236}">
              <a16:creationId xmlns="" xmlns:a16="http://schemas.microsoft.com/office/drawing/2014/main" id="{00000000-0008-0000-0500-00007F000000}"/>
            </a:ext>
          </a:extLst>
        </xdr:cNvPr>
        <xdr:cNvSpPr/>
      </xdr:nvSpPr>
      <xdr:spPr>
        <a:xfrm>
          <a:off x="6452320" y="4298469"/>
          <a:ext cx="2410811" cy="189432"/>
        </a:xfrm>
        <a:prstGeom prst="rect">
          <a:avLst/>
        </a:prstGeom>
        <a:solidFill>
          <a:schemeClr val="bg1">
            <a:lumMod val="85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eaLnBrk="1" fontAlgn="auto" latinLnBrk="0" hangingPunct="1"/>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a:t>
          </a:r>
          <a:r>
            <a:rPr kumimoji="1" lang="ja-JP" altLang="ja-JP" sz="900" b="1">
              <a:solidFill>
                <a:schemeClr val="dk1"/>
              </a:solidFill>
              <a:effectLst/>
              <a:latin typeface="+mn-lt"/>
              <a:ea typeface="+mn-ea"/>
              <a:cs typeface="+mn-cs"/>
            </a:rPr>
            <a:t>新型コロナウィルス感染症対策関係</a:t>
          </a:r>
          <a:endParaRPr lang="ja-JP" altLang="ja-JP" sz="900">
            <a:effectLst/>
          </a:endParaRPr>
        </a:p>
      </xdr:txBody>
    </xdr:sp>
    <xdr:clientData/>
  </xdr:twoCellAnchor>
  <xdr:twoCellAnchor>
    <xdr:from>
      <xdr:col>17</xdr:col>
      <xdr:colOff>222739</xdr:colOff>
      <xdr:row>22</xdr:row>
      <xdr:rowOff>88997</xdr:rowOff>
    </xdr:from>
    <xdr:to>
      <xdr:col>19</xdr:col>
      <xdr:colOff>433754</xdr:colOff>
      <xdr:row>27</xdr:row>
      <xdr:rowOff>69600</xdr:rowOff>
    </xdr:to>
    <xdr:sp macro="" textlink="">
      <xdr:nvSpPr>
        <xdr:cNvPr id="108" name="楕円 107">
          <a:extLst>
            <a:ext uri="{FF2B5EF4-FFF2-40B4-BE49-F238E27FC236}">
              <a16:creationId xmlns="" xmlns:a16="http://schemas.microsoft.com/office/drawing/2014/main" id="{00000000-0008-0000-0500-00006C000000}"/>
            </a:ext>
          </a:extLst>
        </xdr:cNvPr>
        <xdr:cNvSpPr>
          <a:spLocks/>
        </xdr:cNvSpPr>
      </xdr:nvSpPr>
      <xdr:spPr>
        <a:xfrm>
          <a:off x="10033489" y="4184747"/>
          <a:ext cx="1763590" cy="837853"/>
        </a:xfrm>
        <a:prstGeom prst="ellipse">
          <a:avLst/>
        </a:prstGeom>
        <a:solidFill>
          <a:srgbClr val="CCECFF">
            <a:alpha val="0"/>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b="1">
              <a:solidFill>
                <a:srgbClr val="FF0000"/>
              </a:solidFill>
            </a:rPr>
            <a:t>利子補給 　</a:t>
          </a:r>
          <a:r>
            <a:rPr kumimoji="1" lang="en-US" altLang="ja-JP" sz="800" b="1">
              <a:solidFill>
                <a:srgbClr val="FF0000"/>
              </a:solidFill>
            </a:rPr>
            <a:t>×</a:t>
          </a:r>
        </a:p>
        <a:p>
          <a:pPr algn="l"/>
          <a:r>
            <a:rPr kumimoji="1" lang="ja-JP" altLang="en-US" sz="800" b="1">
              <a:solidFill>
                <a:sysClr val="windowText" lastClr="000000"/>
              </a:solidFill>
            </a:rPr>
            <a:t>保証料補助 〇</a:t>
          </a:r>
          <a:endParaRPr kumimoji="1" lang="en-US" altLang="ja-JP" sz="800" b="1">
            <a:solidFill>
              <a:sysClr val="windowText" lastClr="000000"/>
            </a:solidFill>
          </a:endParaRPr>
        </a:p>
      </xdr:txBody>
    </xdr:sp>
    <xdr:clientData/>
  </xdr:twoCellAnchor>
  <xdr:twoCellAnchor>
    <xdr:from>
      <xdr:col>11</xdr:col>
      <xdr:colOff>589149</xdr:colOff>
      <xdr:row>8</xdr:row>
      <xdr:rowOff>76682</xdr:rowOff>
    </xdr:from>
    <xdr:to>
      <xdr:col>15</xdr:col>
      <xdr:colOff>491075</xdr:colOff>
      <xdr:row>9</xdr:row>
      <xdr:rowOff>128953</xdr:rowOff>
    </xdr:to>
    <xdr:sp macro="" textlink="">
      <xdr:nvSpPr>
        <xdr:cNvPr id="101" name="正方形/長方形 100">
          <a:extLst>
            <a:ext uri="{FF2B5EF4-FFF2-40B4-BE49-F238E27FC236}">
              <a16:creationId xmlns="" xmlns:a16="http://schemas.microsoft.com/office/drawing/2014/main" id="{00000000-0008-0000-0500-00007D000000}"/>
            </a:ext>
          </a:extLst>
        </xdr:cNvPr>
        <xdr:cNvSpPr/>
      </xdr:nvSpPr>
      <xdr:spPr>
        <a:xfrm>
          <a:off x="6494649" y="1915007"/>
          <a:ext cx="2435576" cy="223721"/>
        </a:xfrm>
        <a:prstGeom prst="rect">
          <a:avLst/>
        </a:prstGeom>
        <a:solidFill>
          <a:schemeClr val="bg1">
            <a:lumMod val="85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t>A</a:t>
          </a:r>
          <a:r>
            <a:rPr kumimoji="1" lang="ja-JP" altLang="en-US" sz="1050"/>
            <a:t>．</a:t>
          </a:r>
          <a:r>
            <a:rPr kumimoji="1" lang="ja-JP" altLang="en-US" sz="900" b="1">
              <a:solidFill>
                <a:schemeClr val="dk1"/>
              </a:solidFill>
              <a:effectLst/>
              <a:latin typeface="+mn-lt"/>
              <a:ea typeface="+mn-ea"/>
              <a:cs typeface="+mn-cs"/>
            </a:rPr>
            <a:t>新型コロナウィルス感染症対策関係</a:t>
          </a:r>
          <a:endParaRPr lang="ja-JP" altLang="ja-JP" sz="900">
            <a:effectLst/>
          </a:endParaRPr>
        </a:p>
      </xdr:txBody>
    </xdr:sp>
    <xdr:clientData/>
  </xdr:twoCellAnchor>
  <xdr:twoCellAnchor>
    <xdr:from>
      <xdr:col>11</xdr:col>
      <xdr:colOff>589149</xdr:colOff>
      <xdr:row>10</xdr:row>
      <xdr:rowOff>10007</xdr:rowOff>
    </xdr:from>
    <xdr:to>
      <xdr:col>15</xdr:col>
      <xdr:colOff>484890</xdr:colOff>
      <xdr:row>11</xdr:row>
      <xdr:rowOff>79963</xdr:rowOff>
    </xdr:to>
    <xdr:sp macro="" textlink="">
      <xdr:nvSpPr>
        <xdr:cNvPr id="103" name="正方形/長方形 102">
          <a:extLst>
            <a:ext uri="{FF2B5EF4-FFF2-40B4-BE49-F238E27FC236}">
              <a16:creationId xmlns="" xmlns:a16="http://schemas.microsoft.com/office/drawing/2014/main" id="{00000000-0008-0000-0500-000071000000}"/>
            </a:ext>
          </a:extLst>
        </xdr:cNvPr>
        <xdr:cNvSpPr/>
      </xdr:nvSpPr>
      <xdr:spPr>
        <a:xfrm>
          <a:off x="6494649" y="2191232"/>
          <a:ext cx="2429391" cy="24140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t>B</a:t>
          </a:r>
          <a:r>
            <a:rPr kumimoji="1" lang="ja-JP" altLang="en-US" sz="1100"/>
            <a:t>．不況業種対策・経済危機</a:t>
          </a:r>
        </a:p>
      </xdr:txBody>
    </xdr:sp>
    <xdr:clientData/>
  </xdr:twoCellAnchor>
  <xdr:twoCellAnchor>
    <xdr:from>
      <xdr:col>11</xdr:col>
      <xdr:colOff>531999</xdr:colOff>
      <xdr:row>24</xdr:row>
      <xdr:rowOff>76682</xdr:rowOff>
    </xdr:from>
    <xdr:to>
      <xdr:col>15</xdr:col>
      <xdr:colOff>427740</xdr:colOff>
      <xdr:row>25</xdr:row>
      <xdr:rowOff>133350</xdr:rowOff>
    </xdr:to>
    <xdr:sp macro="" textlink="">
      <xdr:nvSpPr>
        <xdr:cNvPr id="111" name="正方形/長方形 110">
          <a:extLst>
            <a:ext uri="{FF2B5EF4-FFF2-40B4-BE49-F238E27FC236}">
              <a16:creationId xmlns="" xmlns:a16="http://schemas.microsoft.com/office/drawing/2014/main" id="{00000000-0008-0000-0500-000071000000}"/>
            </a:ext>
          </a:extLst>
        </xdr:cNvPr>
        <xdr:cNvSpPr/>
      </xdr:nvSpPr>
      <xdr:spPr>
        <a:xfrm>
          <a:off x="6437499" y="4953482"/>
          <a:ext cx="2429391" cy="34241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t>B</a:t>
          </a:r>
          <a:r>
            <a:rPr kumimoji="1" lang="ja-JP" altLang="en-US" sz="1100"/>
            <a:t>．不況業種対策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V45"/>
  <sheetViews>
    <sheetView showGridLines="0" showRowColHeaders="0" tabSelected="1" showRuler="0" view="pageLayout" zoomScaleNormal="115" workbookViewId="0">
      <selection activeCell="B16" sqref="B16"/>
    </sheetView>
  </sheetViews>
  <sheetFormatPr defaultColWidth="9" defaultRowHeight="13.5"/>
  <cols>
    <col min="1" max="1" width="5.25" style="6" customWidth="1"/>
    <col min="2" max="2" width="14.5" style="6" customWidth="1"/>
    <col min="3" max="3" width="7.125" style="6" customWidth="1"/>
    <col min="4" max="4" width="17.875" style="28" customWidth="1"/>
    <col min="5" max="5" width="17.625" style="6" customWidth="1"/>
    <col min="6" max="6" width="6.75" style="6" customWidth="1"/>
    <col min="7" max="7" width="8.5" style="6" customWidth="1"/>
    <col min="8" max="8" width="10.625" style="6" customWidth="1"/>
    <col min="9" max="9" width="7" style="6" customWidth="1"/>
    <col min="10" max="10" width="19.25" style="6" customWidth="1"/>
    <col min="11" max="11" width="16.25" style="6" customWidth="1"/>
    <col min="12" max="12" width="16.125" style="6" customWidth="1"/>
    <col min="13" max="13" width="13" style="14" customWidth="1"/>
    <col min="14" max="14" width="9.125" style="14" customWidth="1"/>
    <col min="15" max="15" width="9.625" style="6" customWidth="1"/>
    <col min="16" max="16" width="9.75" style="6" customWidth="1"/>
    <col min="17" max="17" width="8.5" style="12" hidden="1" customWidth="1"/>
    <col min="18" max="18" width="8.5" style="53" hidden="1" customWidth="1"/>
    <col min="19" max="19" width="16.875" style="54" hidden="1" customWidth="1"/>
    <col min="20" max="22" width="9" style="6" hidden="1" customWidth="1"/>
    <col min="23" max="16384" width="9" style="6"/>
  </cols>
  <sheetData>
    <row r="1" spans="1:21" ht="20.45" customHeight="1">
      <c r="B1" s="40" t="s">
        <v>149</v>
      </c>
      <c r="N1" s="94"/>
      <c r="O1" s="95"/>
      <c r="P1" s="95"/>
    </row>
    <row r="2" spans="1:21" ht="14.25" thickBot="1">
      <c r="B2" s="56" t="s">
        <v>13</v>
      </c>
      <c r="N2" s="94"/>
      <c r="O2" s="95"/>
      <c r="P2" s="95"/>
    </row>
    <row r="3" spans="1:21" ht="18.600000000000001" customHeight="1" thickTop="1">
      <c r="A3" s="197" t="s">
        <v>48</v>
      </c>
      <c r="B3" s="176" t="s">
        <v>9</v>
      </c>
      <c r="C3" s="177"/>
      <c r="D3" s="174"/>
      <c r="E3" s="175"/>
      <c r="F3" s="29" t="s">
        <v>15</v>
      </c>
      <c r="I3" s="14"/>
      <c r="L3" s="82" t="str">
        <f>IF(NOT(E12=""),"",IF(O9="","","↓数字を消して下さい"))</f>
        <v/>
      </c>
      <c r="M3" s="6"/>
      <c r="N3" s="95"/>
      <c r="O3" s="95"/>
      <c r="P3" s="95"/>
      <c r="Q3" s="6"/>
      <c r="R3" s="54"/>
      <c r="U3" t="s">
        <v>173</v>
      </c>
    </row>
    <row r="4" spans="1:21" ht="18.600000000000001" customHeight="1">
      <c r="A4" s="198"/>
      <c r="B4" s="176" t="s">
        <v>139</v>
      </c>
      <c r="C4" s="177"/>
      <c r="D4" s="178"/>
      <c r="E4" s="179"/>
      <c r="F4" s="29" t="s">
        <v>14</v>
      </c>
      <c r="I4" s="14"/>
      <c r="J4" s="52" t="s">
        <v>169</v>
      </c>
      <c r="Q4" s="6"/>
      <c r="R4" s="54"/>
      <c r="U4" t="s">
        <v>174</v>
      </c>
    </row>
    <row r="5" spans="1:21" ht="18.600000000000001" customHeight="1" thickBot="1">
      <c r="A5" s="198"/>
      <c r="B5" s="180" t="s">
        <v>7</v>
      </c>
      <c r="C5" s="181"/>
      <c r="D5" s="182"/>
      <c r="E5" s="183"/>
      <c r="F5" s="29" t="s">
        <v>18</v>
      </c>
      <c r="J5" s="81" t="s">
        <v>50</v>
      </c>
      <c r="M5" s="29"/>
      <c r="N5" s="29"/>
      <c r="U5" t="s">
        <v>175</v>
      </c>
    </row>
    <row r="6" spans="1:21" ht="19.899999999999999" customHeight="1" thickTop="1">
      <c r="A6" s="198"/>
      <c r="B6" s="164" t="s">
        <v>200</v>
      </c>
      <c r="C6" s="165"/>
      <c r="D6" s="66" t="str">
        <f>IF(D5="","",D5)</f>
        <v/>
      </c>
      <c r="E6" s="75"/>
      <c r="F6" s="29" t="s">
        <v>144</v>
      </c>
      <c r="J6" s="57" t="s">
        <v>21</v>
      </c>
      <c r="K6" s="70">
        <f>K8-75</f>
        <v>-75</v>
      </c>
      <c r="L6" s="77"/>
      <c r="U6" t="s">
        <v>176</v>
      </c>
    </row>
    <row r="7" spans="1:21" ht="19.899999999999999" customHeight="1" thickBot="1">
      <c r="A7" s="198"/>
      <c r="B7" s="168" t="s">
        <v>12</v>
      </c>
      <c r="C7" s="169"/>
      <c r="D7" s="64" t="str">
        <f>(IF(D5="","",D6+15))</f>
        <v/>
      </c>
      <c r="E7" s="75"/>
      <c r="J7" s="58" t="s">
        <v>20</v>
      </c>
      <c r="K7" s="71">
        <f>K8-45</f>
        <v>-45</v>
      </c>
      <c r="L7" s="76"/>
      <c r="R7" s="54"/>
      <c r="U7" t="s">
        <v>177</v>
      </c>
    </row>
    <row r="8" spans="1:21" ht="19.899999999999999" customHeight="1" thickTop="1" thickBot="1">
      <c r="A8" s="198"/>
      <c r="B8" s="170"/>
      <c r="C8" s="171"/>
      <c r="D8" s="65" t="str">
        <f>IF(D5="","",D6+45)</f>
        <v/>
      </c>
      <c r="E8" s="75"/>
      <c r="G8" s="189" t="s">
        <v>5</v>
      </c>
      <c r="H8" s="190"/>
      <c r="J8" s="59" t="s">
        <v>19</v>
      </c>
      <c r="K8" s="43" t="str">
        <f>D6</f>
        <v/>
      </c>
      <c r="L8" s="73">
        <f>E6</f>
        <v>0</v>
      </c>
      <c r="N8" s="189" t="s">
        <v>23</v>
      </c>
      <c r="O8" s="190"/>
      <c r="R8" s="54"/>
      <c r="U8" t="s">
        <v>178</v>
      </c>
    </row>
    <row r="9" spans="1:21" ht="19.899999999999999" customHeight="1" thickTop="1" thickBot="1">
      <c r="A9" s="198"/>
      <c r="B9" s="172" t="s">
        <v>16</v>
      </c>
      <c r="C9" s="173"/>
      <c r="D9" s="67" t="str">
        <f>D6</f>
        <v/>
      </c>
      <c r="E9" s="69">
        <f>SUM(E6:E8)</f>
        <v>0</v>
      </c>
      <c r="G9" s="44" t="s">
        <v>4</v>
      </c>
      <c r="H9" s="45">
        <f>ROUNDDOWN(IF(E10="","",(E6-E10)/E10),3)</f>
        <v>0</v>
      </c>
      <c r="J9" s="42" t="s">
        <v>16</v>
      </c>
      <c r="K9" s="49">
        <f>K6</f>
        <v>-75</v>
      </c>
      <c r="L9" s="72">
        <f>SUM(L6:L8)</f>
        <v>0</v>
      </c>
      <c r="N9" s="44" t="s">
        <v>0</v>
      </c>
      <c r="O9" s="45" t="str">
        <f>IF(L6="","",IF(L7="","",IF(L10="","",IF(L11="","",(L9-L13)/L13))))</f>
        <v/>
      </c>
      <c r="R9" s="83"/>
      <c r="S9" s="83"/>
      <c r="U9" t="s">
        <v>179</v>
      </c>
    </row>
    <row r="10" spans="1:21" ht="19.899999999999999" customHeight="1" thickTop="1" thickBot="1">
      <c r="A10" s="198"/>
      <c r="B10" s="166" t="s">
        <v>10</v>
      </c>
      <c r="C10" s="167"/>
      <c r="D10" s="63" t="str">
        <f>IF(D5="","",D6-370)</f>
        <v/>
      </c>
      <c r="E10" s="79"/>
      <c r="G10" s="46" t="s">
        <v>0</v>
      </c>
      <c r="H10" s="45">
        <f>ROUNDDOWN(IF(E13=0,"",(E9-E13)/E13),3)</f>
        <v>0</v>
      </c>
      <c r="J10" s="200" t="s">
        <v>22</v>
      </c>
      <c r="K10" s="63">
        <f>K6-370</f>
        <v>-445</v>
      </c>
      <c r="L10" s="77"/>
      <c r="N10" s="50"/>
      <c r="O10" s="51"/>
      <c r="R10" s="55"/>
      <c r="S10" s="55" t="s">
        <v>25</v>
      </c>
      <c r="U10" t="s">
        <v>180</v>
      </c>
    </row>
    <row r="11" spans="1:21" ht="19.899999999999999" customHeight="1" thickTop="1" thickBot="1">
      <c r="A11" s="198"/>
      <c r="B11" s="168" t="s">
        <v>11</v>
      </c>
      <c r="C11" s="169"/>
      <c r="D11" s="64" t="str">
        <f>IF(D5="","",D7-370)</f>
        <v/>
      </c>
      <c r="E11" s="79"/>
      <c r="G11" s="47"/>
      <c r="H11" s="48"/>
      <c r="J11" s="201"/>
      <c r="K11" s="64">
        <f t="shared" ref="K11:K12" si="0">K7-370</f>
        <v>-415</v>
      </c>
      <c r="L11" s="76"/>
      <c r="N11" s="47"/>
      <c r="O11" s="48"/>
      <c r="R11" s="55" t="s">
        <v>26</v>
      </c>
      <c r="S11" s="55" t="str">
        <f>IF(E12="","",IF(H9&lt;=-0.05,IF(H10&lt;=-0.05,"可","不可"),""))</f>
        <v/>
      </c>
      <c r="U11" t="s">
        <v>181</v>
      </c>
    </row>
    <row r="12" spans="1:21" ht="19.899999999999999" customHeight="1" thickTop="1" thickBot="1">
      <c r="A12" s="198"/>
      <c r="B12" s="170"/>
      <c r="C12" s="171"/>
      <c r="D12" s="65" t="str">
        <f>IF(D5="","",D8-370)</f>
        <v/>
      </c>
      <c r="E12" s="79"/>
      <c r="G12" s="47"/>
      <c r="H12" s="48"/>
      <c r="J12" s="202"/>
      <c r="K12" s="39">
        <f t="shared" si="0"/>
        <v>-370</v>
      </c>
      <c r="L12" s="74">
        <f>E10</f>
        <v>0</v>
      </c>
      <c r="N12" s="47"/>
      <c r="O12" s="48"/>
      <c r="R12" s="55" t="s">
        <v>27</v>
      </c>
      <c r="S12" s="55" t="str">
        <f>IF(O9="","未判定",IF(O9&lt;=-0.05,"可","不可"))</f>
        <v>未判定</v>
      </c>
      <c r="U12" t="s">
        <v>182</v>
      </c>
    </row>
    <row r="13" spans="1:21" ht="19.899999999999999" customHeight="1" thickTop="1" thickBot="1">
      <c r="A13" s="199"/>
      <c r="B13" s="172" t="s">
        <v>17</v>
      </c>
      <c r="C13" s="173"/>
      <c r="D13" s="67" t="str">
        <f>D10</f>
        <v/>
      </c>
      <c r="E13" s="68">
        <f>SUM(E10:E12)</f>
        <v>0</v>
      </c>
      <c r="G13" s="25"/>
      <c r="H13" s="26"/>
      <c r="J13" s="42" t="s">
        <v>17</v>
      </c>
      <c r="K13" s="41">
        <f>K10</f>
        <v>-445</v>
      </c>
      <c r="L13" s="38">
        <f>SUM(L10:L12)</f>
        <v>0</v>
      </c>
      <c r="N13" s="25"/>
      <c r="O13" s="26"/>
      <c r="R13" s="54"/>
      <c r="U13" t="s">
        <v>183</v>
      </c>
    </row>
    <row r="14" spans="1:21" ht="14.25" thickBot="1">
      <c r="A14" s="31"/>
      <c r="B14" s="80"/>
      <c r="C14" s="31"/>
      <c r="D14" s="78"/>
      <c r="E14" s="31"/>
      <c r="F14" s="31"/>
      <c r="G14" s="31"/>
      <c r="H14" s="31"/>
      <c r="I14" s="31"/>
      <c r="J14" s="31"/>
      <c r="K14" s="31"/>
      <c r="L14" s="31"/>
      <c r="M14" s="32"/>
      <c r="N14" s="32"/>
      <c r="O14" s="31"/>
      <c r="U14" t="s">
        <v>184</v>
      </c>
    </row>
    <row r="15" spans="1:21" ht="10.9" customHeight="1" thickTop="1">
      <c r="U15" t="s">
        <v>185</v>
      </c>
    </row>
    <row r="16" spans="1:21" ht="25.9" customHeight="1" thickBot="1">
      <c r="B16" s="30" t="str">
        <f>IF(D3="","",D3&amp;" 様　新型コロナウイルスに関する、ご利用可能な山梨県制度チャート")</f>
        <v/>
      </c>
      <c r="U16" t="s">
        <v>186</v>
      </c>
    </row>
    <row r="17" spans="1:21" ht="24" customHeight="1">
      <c r="A17" s="203" t="s">
        <v>8</v>
      </c>
      <c r="B17" s="206" t="s">
        <v>141</v>
      </c>
      <c r="C17" s="15"/>
      <c r="D17" s="208" t="s">
        <v>167</v>
      </c>
      <c r="E17" s="209"/>
      <c r="F17" s="34"/>
      <c r="G17" s="212" t="s">
        <v>152</v>
      </c>
      <c r="H17" s="213"/>
      <c r="I17" s="213"/>
      <c r="J17" s="214"/>
      <c r="K17" s="7"/>
      <c r="L17" s="191" t="s">
        <v>6</v>
      </c>
      <c r="M17" s="192"/>
      <c r="N17" s="192"/>
      <c r="O17" s="193"/>
      <c r="U17" t="s">
        <v>187</v>
      </c>
    </row>
    <row r="18" spans="1:21" ht="24" customHeight="1">
      <c r="A18" s="204"/>
      <c r="B18" s="207"/>
      <c r="C18" s="16"/>
      <c r="D18" s="210"/>
      <c r="E18" s="211"/>
      <c r="F18" s="16"/>
      <c r="G18" s="210"/>
      <c r="H18" s="215"/>
      <c r="I18" s="215"/>
      <c r="J18" s="216"/>
      <c r="K18" s="7"/>
      <c r="L18" s="194"/>
      <c r="M18" s="195"/>
      <c r="N18" s="195"/>
      <c r="O18" s="196"/>
      <c r="U18" t="s">
        <v>188</v>
      </c>
    </row>
    <row r="19" spans="1:21" s="14" customFormat="1" ht="6" customHeight="1">
      <c r="A19" s="204"/>
      <c r="B19" s="16"/>
      <c r="C19" s="16"/>
      <c r="D19" s="8"/>
      <c r="E19" s="17"/>
      <c r="F19" s="16"/>
      <c r="G19" s="8"/>
      <c r="H19" s="35"/>
      <c r="I19" s="35"/>
      <c r="J19" s="18"/>
      <c r="K19" s="33"/>
      <c r="L19" s="19"/>
      <c r="M19" s="20"/>
      <c r="N19" s="20"/>
      <c r="O19" s="21"/>
      <c r="R19" s="54"/>
      <c r="S19" s="54"/>
      <c r="U19" t="s">
        <v>189</v>
      </c>
    </row>
    <row r="20" spans="1:21" ht="15.75" customHeight="1">
      <c r="A20" s="204"/>
      <c r="B20" s="163" t="s">
        <v>1</v>
      </c>
      <c r="C20" s="162" t="s">
        <v>3</v>
      </c>
      <c r="D20" s="187" t="str">
        <f>IF(E12="","-",IF(AND(H9&lt;=-0.2,H10&lt;=-0.2),"〇経営安定関連4号","×経営安定関連4号"))</f>
        <v>-</v>
      </c>
      <c r="E20" s="188"/>
      <c r="F20" s="7"/>
      <c r="G20" s="217" t="str">
        <f>IF(E12="","-",IF(OR(D20="〇経営安定関連４号",D23="〇危機関連",D26="〇経営安定関連５号"),"〇新型コロナウイルス感染症対策関係","×新型コロナウイルス感染症対策関係"))</f>
        <v>-</v>
      </c>
      <c r="H20" s="218"/>
      <c r="I20" s="218"/>
      <c r="J20" s="219"/>
      <c r="K20" s="7"/>
      <c r="L20" s="184" t="str">
        <f>IF(D20="〇経営安定関連4号","経営安定関連4号 作成へ","-")</f>
        <v>-</v>
      </c>
      <c r="M20" s="185"/>
      <c r="N20" s="185"/>
      <c r="O20" s="186"/>
      <c r="U20" t="s">
        <v>190</v>
      </c>
    </row>
    <row r="21" spans="1:21" ht="15.75" customHeight="1">
      <c r="A21" s="204"/>
      <c r="B21" s="163"/>
      <c r="C21" s="162"/>
      <c r="D21" s="187"/>
      <c r="E21" s="188"/>
      <c r="F21" s="7"/>
      <c r="G21" s="217"/>
      <c r="H21" s="218"/>
      <c r="I21" s="218"/>
      <c r="J21" s="219"/>
      <c r="K21" s="7"/>
      <c r="L21" s="184"/>
      <c r="M21" s="185"/>
      <c r="N21" s="185"/>
      <c r="O21" s="186"/>
      <c r="U21" t="s">
        <v>191</v>
      </c>
    </row>
    <row r="22" spans="1:21" ht="10.5" customHeight="1">
      <c r="A22" s="204"/>
      <c r="B22" s="16"/>
      <c r="C22" s="16"/>
      <c r="D22" s="2"/>
      <c r="E22" s="3"/>
      <c r="F22" s="7"/>
      <c r="G22" s="4"/>
      <c r="H22" s="1"/>
      <c r="I22" s="5"/>
      <c r="J22" s="11"/>
      <c r="K22" s="7"/>
      <c r="L22" s="22"/>
      <c r="M22" s="23"/>
      <c r="N22" s="23"/>
      <c r="O22" s="24"/>
      <c r="U22" t="s">
        <v>192</v>
      </c>
    </row>
    <row r="23" spans="1:21" ht="15.75" customHeight="1">
      <c r="A23" s="204"/>
      <c r="B23" s="163" t="s">
        <v>2</v>
      </c>
      <c r="C23" s="162" t="s">
        <v>3</v>
      </c>
      <c r="D23" s="187" t="str">
        <f>IF(E12="","-",IF(AND(H9&lt;=-0.15,H10&lt;=-0.15),"〇危機関連","×危機関連"))</f>
        <v>-</v>
      </c>
      <c r="E23" s="188"/>
      <c r="F23" s="7"/>
      <c r="G23" s="217" t="str">
        <f>IF(E12="","-",IF(OR(D20="〇経営安定関連４号",D23="〇危機関連"),"〇経済危機","×経済危機"))</f>
        <v>-</v>
      </c>
      <c r="H23" s="218"/>
      <c r="I23" s="218"/>
      <c r="J23" s="219"/>
      <c r="K23" s="7"/>
      <c r="L23" s="184" t="str">
        <f>IF(D23="〇危機関連","危機関連 作成へ","-")</f>
        <v>-</v>
      </c>
      <c r="M23" s="185"/>
      <c r="N23" s="185"/>
      <c r="O23" s="186"/>
      <c r="U23" t="s">
        <v>193</v>
      </c>
    </row>
    <row r="24" spans="1:21" ht="15.75" customHeight="1">
      <c r="A24" s="204"/>
      <c r="B24" s="163"/>
      <c r="C24" s="162"/>
      <c r="D24" s="187"/>
      <c r="E24" s="188"/>
      <c r="F24" s="7"/>
      <c r="G24" s="217"/>
      <c r="H24" s="218"/>
      <c r="I24" s="218"/>
      <c r="J24" s="219"/>
      <c r="K24" s="7"/>
      <c r="L24" s="184"/>
      <c r="M24" s="185"/>
      <c r="N24" s="185"/>
      <c r="O24" s="186"/>
      <c r="U24" t="s">
        <v>194</v>
      </c>
    </row>
    <row r="25" spans="1:21" ht="10.5" customHeight="1">
      <c r="A25" s="204"/>
      <c r="B25" s="16"/>
      <c r="C25" s="16"/>
      <c r="D25" s="2"/>
      <c r="E25" s="3"/>
      <c r="F25" s="7"/>
      <c r="G25" s="4"/>
      <c r="H25" s="1"/>
      <c r="I25" s="5"/>
      <c r="J25" s="11"/>
      <c r="K25" s="7"/>
      <c r="L25" s="22"/>
      <c r="M25" s="23"/>
      <c r="N25" s="23"/>
      <c r="O25" s="24"/>
      <c r="U25" t="s">
        <v>195</v>
      </c>
    </row>
    <row r="26" spans="1:21" ht="15.75" customHeight="1">
      <c r="A26" s="204"/>
      <c r="B26" s="220" t="s">
        <v>24</v>
      </c>
      <c r="C26" s="161" t="s">
        <v>3</v>
      </c>
      <c r="D26" s="187" t="str">
        <f>IF(E12="","-",IF(S11="可","〇経営安定関連５号",IF(O9="","5号未判定",IF(S12="可","〇経営安定関連５号","×経営安定関連５号"))))</f>
        <v>-</v>
      </c>
      <c r="E26" s="188"/>
      <c r="F26" s="7"/>
      <c r="G26" s="217" t="str">
        <f>IF(E12="","-",IF(OR(D26="〇経営安定関連５号"),"〇不況業種対策関係","×不況業種対策関係"))</f>
        <v>-</v>
      </c>
      <c r="H26" s="218"/>
      <c r="I26" s="218"/>
      <c r="J26" s="219"/>
      <c r="K26" s="7"/>
      <c r="L26" s="184" t="str">
        <f>IF(D26="〇経営安定関連５号","経営安定関連５号 作成へ","-")</f>
        <v>-</v>
      </c>
      <c r="M26" s="185"/>
      <c r="N26" s="185"/>
      <c r="O26" s="186"/>
      <c r="U26" t="s">
        <v>196</v>
      </c>
    </row>
    <row r="27" spans="1:21" ht="15.75" customHeight="1">
      <c r="A27" s="204"/>
      <c r="B27" s="163"/>
      <c r="C27" s="162"/>
      <c r="D27" s="187"/>
      <c r="E27" s="188"/>
      <c r="F27" s="7"/>
      <c r="G27" s="217"/>
      <c r="H27" s="218"/>
      <c r="I27" s="218"/>
      <c r="J27" s="219"/>
      <c r="K27" s="7"/>
      <c r="L27" s="184"/>
      <c r="M27" s="185"/>
      <c r="N27" s="185"/>
      <c r="O27" s="186"/>
      <c r="U27" t="s">
        <v>197</v>
      </c>
    </row>
    <row r="28" spans="1:21" ht="10.5" customHeight="1" thickBot="1">
      <c r="A28" s="205"/>
      <c r="B28" s="27"/>
      <c r="C28" s="27"/>
      <c r="D28" s="36"/>
      <c r="E28" s="37"/>
      <c r="F28" s="9"/>
      <c r="G28" s="9"/>
      <c r="H28" s="27"/>
      <c r="I28" s="9"/>
      <c r="J28" s="26"/>
      <c r="K28" s="7"/>
      <c r="L28" s="25"/>
      <c r="M28" s="10"/>
      <c r="N28" s="10"/>
      <c r="O28" s="26"/>
      <c r="U28" t="s">
        <v>198</v>
      </c>
    </row>
    <row r="29" spans="1:21">
      <c r="B29" s="16"/>
      <c r="C29" s="16"/>
      <c r="D29" s="16"/>
      <c r="E29" s="16"/>
      <c r="F29" s="16"/>
      <c r="G29" s="16"/>
      <c r="H29" s="16"/>
      <c r="L29" s="29" t="s">
        <v>132</v>
      </c>
      <c r="U29" t="s">
        <v>199</v>
      </c>
    </row>
    <row r="30" spans="1:21">
      <c r="B30" s="16"/>
      <c r="C30" s="16"/>
      <c r="D30" s="16"/>
      <c r="E30" s="16"/>
      <c r="F30" s="16"/>
      <c r="G30" s="160"/>
      <c r="H30" s="160"/>
      <c r="I30" s="160"/>
      <c r="J30" s="160"/>
    </row>
    <row r="31" spans="1:21">
      <c r="B31" s="16"/>
      <c r="C31" s="16"/>
      <c r="D31" s="16"/>
      <c r="E31" s="16"/>
      <c r="F31" s="16"/>
      <c r="G31" s="160"/>
      <c r="H31" s="160"/>
      <c r="I31" s="160"/>
      <c r="J31" s="160"/>
    </row>
    <row r="32" spans="1:21">
      <c r="B32" s="16"/>
      <c r="C32" s="16"/>
      <c r="D32" s="16"/>
      <c r="E32" s="16"/>
      <c r="F32" s="16"/>
      <c r="G32" s="16"/>
      <c r="H32" s="16"/>
    </row>
    <row r="33" spans="2:8">
      <c r="B33" s="16"/>
      <c r="C33" s="16"/>
      <c r="D33" s="16"/>
      <c r="E33" s="16"/>
      <c r="F33" s="16"/>
      <c r="G33" s="16"/>
      <c r="H33" s="16"/>
    </row>
    <row r="34" spans="2:8">
      <c r="B34" s="16"/>
      <c r="C34" s="16"/>
      <c r="D34" s="16"/>
      <c r="E34" s="16"/>
      <c r="F34" s="16"/>
      <c r="G34" s="16"/>
      <c r="H34" s="16"/>
    </row>
    <row r="35" spans="2:8">
      <c r="B35" s="16"/>
      <c r="C35" s="16"/>
      <c r="D35" s="16"/>
      <c r="E35" s="16"/>
      <c r="F35" s="16"/>
      <c r="G35" s="16"/>
      <c r="H35" s="16"/>
    </row>
    <row r="36" spans="2:8">
      <c r="B36" s="16"/>
      <c r="C36" s="16"/>
      <c r="D36" s="16"/>
      <c r="E36" s="16"/>
      <c r="F36" s="16"/>
      <c r="G36" s="16"/>
      <c r="H36" s="16"/>
    </row>
    <row r="37" spans="2:8">
      <c r="B37" s="16"/>
      <c r="C37" s="16"/>
      <c r="D37" s="16"/>
      <c r="E37" s="16"/>
      <c r="F37" s="16"/>
      <c r="G37" s="16"/>
      <c r="H37" s="16"/>
    </row>
    <row r="38" spans="2:8">
      <c r="B38" s="16"/>
      <c r="C38" s="16"/>
      <c r="D38" s="16"/>
      <c r="E38" s="16"/>
      <c r="F38" s="16"/>
      <c r="G38" s="16"/>
      <c r="H38" s="16"/>
    </row>
    <row r="39" spans="2:8">
      <c r="B39" s="16"/>
      <c r="C39" s="16"/>
      <c r="D39" s="16"/>
      <c r="E39" s="16"/>
      <c r="F39" s="16"/>
      <c r="G39" s="16"/>
      <c r="H39" s="16"/>
    </row>
    <row r="40" spans="2:8">
      <c r="B40" s="16"/>
      <c r="C40" s="16"/>
      <c r="D40" s="16"/>
      <c r="E40" s="16"/>
      <c r="F40" s="16"/>
      <c r="G40" s="16"/>
      <c r="H40" s="16"/>
    </row>
    <row r="41" spans="2:8">
      <c r="B41" s="16"/>
      <c r="C41" s="16"/>
      <c r="D41" s="16"/>
      <c r="E41" s="16"/>
      <c r="F41" s="16"/>
      <c r="G41" s="16"/>
      <c r="H41" s="16"/>
    </row>
    <row r="42" spans="2:8">
      <c r="B42" s="16"/>
      <c r="C42" s="16"/>
      <c r="D42" s="16"/>
      <c r="E42" s="16"/>
      <c r="F42" s="16"/>
      <c r="G42" s="16"/>
      <c r="H42" s="16"/>
    </row>
    <row r="43" spans="2:8">
      <c r="B43" s="16"/>
      <c r="C43" s="16"/>
      <c r="D43" s="16"/>
      <c r="E43" s="16"/>
      <c r="F43" s="16"/>
      <c r="G43" s="16"/>
      <c r="H43" s="16"/>
    </row>
    <row r="44" spans="2:8">
      <c r="B44" s="16"/>
      <c r="C44" s="16"/>
      <c r="D44" s="16"/>
      <c r="E44" s="16"/>
      <c r="F44" s="16"/>
      <c r="G44" s="16"/>
      <c r="H44" s="16"/>
    </row>
    <row r="45" spans="2:8">
      <c r="B45" s="33"/>
      <c r="C45" s="33"/>
      <c r="D45" s="13"/>
      <c r="E45" s="33"/>
      <c r="F45" s="33"/>
      <c r="G45" s="33"/>
    </row>
  </sheetData>
  <sheetProtection password="DC4D" sheet="1" objects="1" scenarios="1"/>
  <dataConsolidate/>
  <mergeCells count="37">
    <mergeCell ref="A3:A13"/>
    <mergeCell ref="J10:J12"/>
    <mergeCell ref="A17:A28"/>
    <mergeCell ref="B17:B18"/>
    <mergeCell ref="D17:E18"/>
    <mergeCell ref="G17:J18"/>
    <mergeCell ref="B23:B24"/>
    <mergeCell ref="C23:C24"/>
    <mergeCell ref="D23:E24"/>
    <mergeCell ref="G23:J24"/>
    <mergeCell ref="B26:B27"/>
    <mergeCell ref="G26:J27"/>
    <mergeCell ref="D20:E21"/>
    <mergeCell ref="G20:J21"/>
    <mergeCell ref="B7:C8"/>
    <mergeCell ref="B3:C3"/>
    <mergeCell ref="L26:O27"/>
    <mergeCell ref="D26:E27"/>
    <mergeCell ref="N8:O8"/>
    <mergeCell ref="L17:O18"/>
    <mergeCell ref="L20:O21"/>
    <mergeCell ref="L23:O24"/>
    <mergeCell ref="G8:H8"/>
    <mergeCell ref="D3:E3"/>
    <mergeCell ref="B4:C4"/>
    <mergeCell ref="D4:E4"/>
    <mergeCell ref="B5:C5"/>
    <mergeCell ref="D5:E5"/>
    <mergeCell ref="G30:J31"/>
    <mergeCell ref="C26:C27"/>
    <mergeCell ref="B20:B21"/>
    <mergeCell ref="C20:C21"/>
    <mergeCell ref="B6:C6"/>
    <mergeCell ref="B10:C10"/>
    <mergeCell ref="B11:C12"/>
    <mergeCell ref="B9:C9"/>
    <mergeCell ref="B13:C13"/>
  </mergeCells>
  <phoneticPr fontId="4"/>
  <conditionalFormatting sqref="D23:E24">
    <cfRule type="cellIs" dxfId="12" priority="13" operator="equal">
      <formula>"〇危機関連"</formula>
    </cfRule>
    <cfRule type="cellIs" dxfId="11" priority="19" operator="equal">
      <formula>"〇経営関連４号"</formula>
    </cfRule>
  </conditionalFormatting>
  <conditionalFormatting sqref="D26:E27">
    <cfRule type="cellIs" dxfId="10" priority="18" operator="equal">
      <formula>"〇経営安定関連５号"</formula>
    </cfRule>
  </conditionalFormatting>
  <conditionalFormatting sqref="G20">
    <cfRule type="cellIs" dxfId="9" priority="17" operator="equal">
      <formula>"〇新型コロナウイルス感染症緊急特別融資保証"</formula>
    </cfRule>
  </conditionalFormatting>
  <conditionalFormatting sqref="G23">
    <cfRule type="cellIs" dxfId="8" priority="16" operator="equal">
      <formula>"〇新型コロナウイルス感染症特別融資保証"</formula>
    </cfRule>
  </conditionalFormatting>
  <conditionalFormatting sqref="D20:E21">
    <cfRule type="cellIs" dxfId="7" priority="12" operator="equal">
      <formula>"〇経営安定関連4号"</formula>
    </cfRule>
  </conditionalFormatting>
  <conditionalFormatting sqref="L20:O21">
    <cfRule type="cellIs" dxfId="6" priority="11" operator="equal">
      <formula>"経営安定関連4号 作成へ"</formula>
    </cfRule>
  </conditionalFormatting>
  <conditionalFormatting sqref="L23:O24">
    <cfRule type="cellIs" dxfId="5" priority="10" operator="equal">
      <formula>"危機関連 作成へ"</formula>
    </cfRule>
  </conditionalFormatting>
  <conditionalFormatting sqref="L26:O27">
    <cfRule type="cellIs" dxfId="4" priority="9" operator="equal">
      <formula>"経営安定関連５号 作成へ"</formula>
    </cfRule>
  </conditionalFormatting>
  <conditionalFormatting sqref="M4:O13 L8:L9 L12:L13 J4:K13">
    <cfRule type="expression" dxfId="3" priority="5">
      <formula>AND(NOT($S$11="不可"),NOT($D$20="×経営安定関連4号"))</formula>
    </cfRule>
  </conditionalFormatting>
  <conditionalFormatting sqref="L6:L7 L10:L11">
    <cfRule type="expression" dxfId="2" priority="4">
      <formula>AND(NOT($S$11="不可"),NOT($D$20="×経営安定関連4号"))</formula>
    </cfRule>
  </conditionalFormatting>
  <conditionalFormatting sqref="G30">
    <cfRule type="cellIs" dxfId="1" priority="3" operator="equal">
      <formula>"〇資金繰り支援融資保証"</formula>
    </cfRule>
  </conditionalFormatting>
  <conditionalFormatting sqref="G26">
    <cfRule type="cellIs" dxfId="0" priority="1" operator="equal">
      <formula>"〇新型コロナウイルス感染症特別融資保証"</formula>
    </cfRule>
  </conditionalFormatting>
  <dataValidations count="1">
    <dataValidation type="list" allowBlank="1" showInputMessage="1" showErrorMessage="1" sqref="D4:E4">
      <formula1>$U$3:$U$29</formula1>
    </dataValidation>
  </dataValidations>
  <hyperlinks>
    <hyperlink ref="L20:O21" location="SN4号作成!A1" display="SN4号作成!A1"/>
    <hyperlink ref="L23:O24" location="危機関連作成!A1" display="危機関連作成!A1"/>
    <hyperlink ref="L26:O27" location="'SN５号作成（別紙のみ）'!A1" display="'SN５号作成（別紙のみ）'!A1"/>
  </hyperlinks>
  <printOptions horizontalCentered="1" verticalCentered="1"/>
  <pageMargins left="0.70866141732283472" right="0.70866141732283472" top="0.74803149606299213" bottom="0.74803149606299213" header="0.31496062992125984" footer="0.31496062992125984"/>
  <pageSetup paperSize="9" scale="70" orientation="landscape" r:id="rId1"/>
  <headerFooter>
    <oddHeader>&amp;R&amp;10山梨県信用保証協会</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44"/>
  <sheetViews>
    <sheetView showGridLines="0" view="pageBreakPreview" zoomScaleNormal="100" zoomScaleSheetLayoutView="100" workbookViewId="0">
      <selection activeCell="J37" sqref="J37"/>
    </sheetView>
  </sheetViews>
  <sheetFormatPr defaultRowHeight="13.5"/>
  <cols>
    <col min="1" max="1" width="1.125" customWidth="1"/>
    <col min="2" max="19" width="4.875" style="84" customWidth="1"/>
    <col min="20" max="26" width="4.875" customWidth="1"/>
    <col min="27" max="27" width="5.5" customWidth="1"/>
    <col min="28" max="29" width="4.875" customWidth="1"/>
    <col min="30" max="30" width="5.25" customWidth="1"/>
    <col min="31" max="35" width="4.875" customWidth="1"/>
    <col min="36" max="36" width="5.5" customWidth="1"/>
    <col min="37" max="37" width="4.875" customWidth="1"/>
  </cols>
  <sheetData>
    <row r="1" spans="2:37" ht="17.45" customHeight="1">
      <c r="C1" s="84" t="s">
        <v>51</v>
      </c>
      <c r="AC1" t="s">
        <v>49</v>
      </c>
    </row>
    <row r="2" spans="2:37" ht="18.75">
      <c r="B2" s="86"/>
      <c r="C2" s="246" t="s">
        <v>52</v>
      </c>
      <c r="D2" s="246"/>
      <c r="E2" s="246"/>
      <c r="F2" s="246"/>
      <c r="G2" s="246"/>
      <c r="H2" s="246"/>
      <c r="I2" s="246"/>
      <c r="J2" s="246"/>
      <c r="K2" s="246"/>
      <c r="L2" s="246"/>
      <c r="M2" s="246"/>
      <c r="N2" s="246"/>
      <c r="O2" s="246"/>
      <c r="P2" s="246"/>
      <c r="Q2" s="246"/>
      <c r="R2" s="246"/>
      <c r="S2" s="87"/>
      <c r="U2" s="247" t="s">
        <v>28</v>
      </c>
      <c r="V2" s="247"/>
      <c r="W2" s="247"/>
      <c r="X2" s="247"/>
      <c r="Y2" s="247"/>
      <c r="Z2" s="247"/>
      <c r="AA2" s="247"/>
      <c r="AB2" s="247"/>
      <c r="AC2" s="247"/>
      <c r="AD2" s="247"/>
      <c r="AE2" s="247"/>
      <c r="AF2" s="247"/>
      <c r="AG2" s="247"/>
      <c r="AH2" s="247"/>
      <c r="AI2" s="247"/>
      <c r="AJ2" s="247"/>
      <c r="AK2" s="247"/>
    </row>
    <row r="3" spans="2:37">
      <c r="B3" s="88"/>
      <c r="C3" s="89"/>
      <c r="D3" s="89"/>
      <c r="E3" s="89"/>
      <c r="F3" s="89"/>
      <c r="G3" s="89"/>
      <c r="H3" s="89"/>
      <c r="I3" s="89"/>
      <c r="J3" s="89"/>
      <c r="K3" s="89"/>
      <c r="L3" s="89"/>
      <c r="M3" s="234" t="s">
        <v>85</v>
      </c>
      <c r="N3" s="234"/>
      <c r="O3" s="234"/>
      <c r="P3" s="234"/>
      <c r="Q3" s="234"/>
      <c r="R3" s="89"/>
      <c r="S3" s="90"/>
    </row>
    <row r="4" spans="2:37" ht="17.45" customHeight="1">
      <c r="B4" s="88"/>
      <c r="C4" s="89"/>
      <c r="D4" s="223" t="str">
        <f>IF(認定・制度判定シート!D4="","",認定・制度判定シート!D4)</f>
        <v/>
      </c>
      <c r="E4" s="223"/>
      <c r="F4" s="223"/>
      <c r="G4" s="89" t="s">
        <v>53</v>
      </c>
      <c r="H4" s="89"/>
      <c r="I4" s="89"/>
      <c r="J4" s="89"/>
      <c r="K4" s="89"/>
      <c r="L4" s="89"/>
      <c r="M4" s="89"/>
      <c r="N4" s="89"/>
      <c r="O4" s="89"/>
      <c r="P4" s="89"/>
      <c r="Q4" s="89"/>
      <c r="R4" s="89"/>
      <c r="S4" s="90"/>
      <c r="AG4" t="s">
        <v>31</v>
      </c>
    </row>
    <row r="5" spans="2:37" ht="17.45" customHeight="1">
      <c r="B5" s="88"/>
      <c r="C5" s="89"/>
      <c r="D5" s="89"/>
      <c r="E5" s="89"/>
      <c r="F5" s="89"/>
      <c r="G5" s="89"/>
      <c r="H5" s="89"/>
      <c r="I5" s="89"/>
      <c r="J5" s="89" t="s">
        <v>54</v>
      </c>
      <c r="K5" s="89"/>
      <c r="L5" s="251"/>
      <c r="M5" s="251"/>
      <c r="N5" s="251"/>
      <c r="O5" s="251"/>
      <c r="P5" s="251"/>
      <c r="Q5" s="251"/>
      <c r="R5" s="89"/>
      <c r="S5" s="90"/>
      <c r="W5" s="61" t="s">
        <v>29</v>
      </c>
      <c r="AE5" s="61" t="s">
        <v>30</v>
      </c>
    </row>
    <row r="6" spans="2:37" ht="17.45" customHeight="1">
      <c r="B6" s="88"/>
      <c r="C6" s="89"/>
      <c r="D6" s="89"/>
      <c r="E6" s="89"/>
      <c r="F6" s="89"/>
      <c r="G6" s="89"/>
      <c r="H6" s="89"/>
      <c r="I6" s="89"/>
      <c r="J6" s="89" t="s">
        <v>55</v>
      </c>
      <c r="K6" s="89"/>
      <c r="L6" s="251"/>
      <c r="M6" s="251"/>
      <c r="N6" s="251"/>
      <c r="O6" s="251"/>
      <c r="P6" s="251"/>
      <c r="Q6" s="251"/>
      <c r="R6" s="89"/>
      <c r="S6" s="90"/>
    </row>
    <row r="7" spans="2:37" ht="17.45" customHeight="1">
      <c r="B7" s="88"/>
      <c r="C7" s="89"/>
      <c r="D7" s="89"/>
      <c r="E7" s="89"/>
      <c r="F7" s="89"/>
      <c r="G7" s="89"/>
      <c r="H7" s="89"/>
      <c r="I7" s="89"/>
      <c r="J7" s="85" t="s">
        <v>56</v>
      </c>
      <c r="K7" s="85"/>
      <c r="L7" s="252"/>
      <c r="M7" s="252"/>
      <c r="N7" s="252"/>
      <c r="O7" s="252"/>
      <c r="P7" s="252"/>
      <c r="Q7" s="252"/>
      <c r="R7" s="85" t="s">
        <v>57</v>
      </c>
      <c r="S7" s="90"/>
      <c r="V7" t="s">
        <v>43</v>
      </c>
      <c r="AC7" s="60"/>
      <c r="AE7" t="s">
        <v>44</v>
      </c>
    </row>
    <row r="8" spans="2:37" ht="17.45" customHeight="1">
      <c r="B8" s="88"/>
      <c r="C8" s="89"/>
      <c r="D8" s="89"/>
      <c r="E8" s="89"/>
      <c r="F8" s="89"/>
      <c r="G8" s="89"/>
      <c r="H8" s="89"/>
      <c r="I8" s="89"/>
      <c r="J8" s="89"/>
      <c r="K8" s="89"/>
      <c r="L8" s="89"/>
      <c r="M8" s="89"/>
      <c r="N8" s="89"/>
      <c r="O8" s="89"/>
      <c r="P8" s="89"/>
      <c r="Q8" s="89"/>
      <c r="R8" s="89"/>
      <c r="S8" s="90"/>
      <c r="U8" s="99"/>
      <c r="V8" s="99"/>
      <c r="W8" s="99"/>
      <c r="X8" s="99"/>
      <c r="Y8" s="99"/>
      <c r="Z8" s="99"/>
      <c r="AA8" s="99"/>
      <c r="AB8" s="99"/>
      <c r="AC8" s="100"/>
      <c r="AD8" s="99"/>
      <c r="AE8" s="99"/>
      <c r="AF8" s="99"/>
      <c r="AG8" s="99"/>
      <c r="AH8" s="99"/>
      <c r="AI8" s="99"/>
      <c r="AJ8" s="99"/>
      <c r="AK8" s="99"/>
    </row>
    <row r="9" spans="2:37" ht="17.45" customHeight="1">
      <c r="B9" s="88"/>
      <c r="C9" s="230" t="s">
        <v>58</v>
      </c>
      <c r="D9" s="230"/>
      <c r="E9" s="230"/>
      <c r="F9" s="230"/>
      <c r="G9" s="230"/>
      <c r="H9" s="230"/>
      <c r="I9" s="230"/>
      <c r="J9" s="230"/>
      <c r="K9" s="230"/>
      <c r="L9" s="230"/>
      <c r="M9" s="230"/>
      <c r="N9" s="230"/>
      <c r="O9" s="230"/>
      <c r="P9" s="230"/>
      <c r="Q9" s="230"/>
      <c r="R9" s="230"/>
      <c r="S9" s="90"/>
      <c r="U9" s="244" t="str">
        <f>認定・制度判定シート!D10</f>
        <v/>
      </c>
      <c r="V9" s="244"/>
      <c r="W9" s="244"/>
      <c r="X9" s="99" t="s">
        <v>46</v>
      </c>
      <c r="Y9" s="99"/>
      <c r="Z9" s="241">
        <f>ROUNDDOWN(認定・制度判定シート!E10/1000,0)</f>
        <v>0</v>
      </c>
      <c r="AA9" s="241"/>
      <c r="AB9" s="242"/>
      <c r="AC9" s="100"/>
      <c r="AD9" s="244" t="str">
        <f>認定・制度判定シート!D6</f>
        <v/>
      </c>
      <c r="AE9" s="244"/>
      <c r="AF9" s="244"/>
      <c r="AG9" s="99" t="s">
        <v>133</v>
      </c>
      <c r="AH9" s="99"/>
      <c r="AI9" s="250">
        <f>ROUNDDOWN(認定・制度判定シート!E6/1000,0)</f>
        <v>0</v>
      </c>
      <c r="AJ9" s="250"/>
      <c r="AK9" s="250"/>
    </row>
    <row r="10" spans="2:37" ht="17.45" customHeight="1">
      <c r="B10" s="88"/>
      <c r="C10" s="230"/>
      <c r="D10" s="230"/>
      <c r="E10" s="230"/>
      <c r="F10" s="230"/>
      <c r="G10" s="230"/>
      <c r="H10" s="230"/>
      <c r="I10" s="230"/>
      <c r="J10" s="230"/>
      <c r="K10" s="230"/>
      <c r="L10" s="230"/>
      <c r="M10" s="230"/>
      <c r="N10" s="230"/>
      <c r="O10" s="230"/>
      <c r="P10" s="230"/>
      <c r="Q10" s="230"/>
      <c r="R10" s="230"/>
      <c r="S10" s="90"/>
      <c r="U10" s="101"/>
      <c r="V10" s="101"/>
      <c r="W10" s="101"/>
      <c r="X10" s="99"/>
      <c r="Y10" s="99"/>
      <c r="Z10" s="99"/>
      <c r="AA10" s="99"/>
      <c r="AB10" s="99"/>
      <c r="AC10" s="100"/>
      <c r="AD10" s="101"/>
      <c r="AE10" s="101"/>
      <c r="AF10" s="101"/>
      <c r="AG10" s="99"/>
      <c r="AH10" s="99"/>
      <c r="AI10" s="101"/>
      <c r="AJ10" s="101"/>
      <c r="AK10" s="101"/>
    </row>
    <row r="11" spans="2:37" ht="17.45" customHeight="1">
      <c r="B11" s="88"/>
      <c r="C11" s="230"/>
      <c r="D11" s="230"/>
      <c r="E11" s="230"/>
      <c r="F11" s="230"/>
      <c r="G11" s="230"/>
      <c r="H11" s="230"/>
      <c r="I11" s="230"/>
      <c r="J11" s="230"/>
      <c r="K11" s="230"/>
      <c r="L11" s="230"/>
      <c r="M11" s="230"/>
      <c r="N11" s="230"/>
      <c r="O11" s="230"/>
      <c r="P11" s="230"/>
      <c r="Q11" s="230"/>
      <c r="R11" s="230"/>
      <c r="S11" s="90"/>
      <c r="U11" s="244" t="str">
        <f>認定・制度判定シート!D11</f>
        <v/>
      </c>
      <c r="V11" s="244"/>
      <c r="W11" s="244"/>
      <c r="X11" s="99"/>
      <c r="Y11" s="99"/>
      <c r="Z11" s="241">
        <f>ROUNDDOWN(認定・制度判定シート!E11/1000,0)</f>
        <v>0</v>
      </c>
      <c r="AA11" s="241"/>
      <c r="AB11" s="242"/>
      <c r="AC11" s="100"/>
      <c r="AD11" s="244" t="str">
        <f>認定・制度判定シート!D7</f>
        <v/>
      </c>
      <c r="AE11" s="244"/>
      <c r="AF11" s="244"/>
      <c r="AG11" s="99"/>
      <c r="AH11" s="99"/>
      <c r="AI11" s="250">
        <f>ROUNDDOWN(認定・制度判定シート!E7/1000,0)</f>
        <v>0</v>
      </c>
      <c r="AJ11" s="250"/>
      <c r="AK11" s="250"/>
    </row>
    <row r="12" spans="2:37" ht="17.45" customHeight="1">
      <c r="B12" s="88"/>
      <c r="C12" s="230"/>
      <c r="D12" s="230"/>
      <c r="E12" s="230"/>
      <c r="F12" s="230"/>
      <c r="G12" s="230"/>
      <c r="H12" s="230"/>
      <c r="I12" s="230"/>
      <c r="J12" s="230"/>
      <c r="K12" s="230"/>
      <c r="L12" s="230"/>
      <c r="M12" s="230"/>
      <c r="N12" s="230"/>
      <c r="O12" s="230"/>
      <c r="P12" s="230"/>
      <c r="Q12" s="230"/>
      <c r="R12" s="230"/>
      <c r="S12" s="90"/>
      <c r="U12" s="101"/>
      <c r="V12" s="101"/>
      <c r="W12" s="101"/>
      <c r="X12" s="99" t="s">
        <v>47</v>
      </c>
      <c r="Y12" s="99"/>
      <c r="Z12" s="99"/>
      <c r="AA12" s="99"/>
      <c r="AB12" s="99"/>
      <c r="AC12" s="100"/>
      <c r="AD12" s="101"/>
      <c r="AE12" s="101"/>
      <c r="AF12" s="101"/>
      <c r="AG12" s="99" t="s">
        <v>140</v>
      </c>
      <c r="AH12" s="99"/>
      <c r="AI12" s="101"/>
      <c r="AJ12" s="101"/>
      <c r="AK12" s="101"/>
    </row>
    <row r="13" spans="2:37" ht="17.45" customHeight="1">
      <c r="B13" s="88"/>
      <c r="C13" s="230"/>
      <c r="D13" s="230"/>
      <c r="E13" s="230"/>
      <c r="F13" s="230"/>
      <c r="G13" s="230"/>
      <c r="H13" s="230"/>
      <c r="I13" s="230"/>
      <c r="J13" s="230"/>
      <c r="K13" s="230"/>
      <c r="L13" s="230"/>
      <c r="M13" s="230"/>
      <c r="N13" s="230"/>
      <c r="O13" s="230"/>
      <c r="P13" s="230"/>
      <c r="Q13" s="230"/>
      <c r="R13" s="230"/>
      <c r="S13" s="90"/>
      <c r="U13" s="244" t="str">
        <f>認定・制度判定シート!D12</f>
        <v/>
      </c>
      <c r="V13" s="244"/>
      <c r="W13" s="244"/>
      <c r="X13" s="99"/>
      <c r="Y13" s="99"/>
      <c r="Z13" s="241">
        <f>ROUNDDOWN(認定・制度判定シート!E12/1000,0)</f>
        <v>0</v>
      </c>
      <c r="AA13" s="241"/>
      <c r="AB13" s="242"/>
      <c r="AC13" s="100"/>
      <c r="AD13" s="244" t="str">
        <f>認定・制度判定シート!D8</f>
        <v/>
      </c>
      <c r="AE13" s="244"/>
      <c r="AF13" s="244"/>
      <c r="AG13" s="99"/>
      <c r="AH13" s="99"/>
      <c r="AI13" s="250">
        <f>ROUNDDOWN(認定・制度判定シート!E8/1000,0)</f>
        <v>0</v>
      </c>
      <c r="AJ13" s="250"/>
      <c r="AK13" s="250"/>
    </row>
    <row r="14" spans="2:37" ht="17.45" customHeight="1">
      <c r="B14" s="88"/>
      <c r="C14" s="249" t="s">
        <v>59</v>
      </c>
      <c r="D14" s="249"/>
      <c r="E14" s="249"/>
      <c r="F14" s="249"/>
      <c r="G14" s="249"/>
      <c r="H14" s="249"/>
      <c r="I14" s="249"/>
      <c r="J14" s="249"/>
      <c r="K14" s="249"/>
      <c r="L14" s="249"/>
      <c r="M14" s="249"/>
      <c r="N14" s="249"/>
      <c r="O14" s="249"/>
      <c r="P14" s="249"/>
      <c r="Q14" s="249"/>
      <c r="R14" s="249"/>
      <c r="S14" s="90"/>
      <c r="U14" s="102"/>
      <c r="V14" s="102"/>
      <c r="W14" s="102"/>
      <c r="X14" s="102"/>
      <c r="Y14" s="102"/>
      <c r="Z14" s="102"/>
      <c r="AA14" s="102"/>
      <c r="AB14" s="103"/>
      <c r="AC14" s="100"/>
      <c r="AD14" s="102"/>
      <c r="AE14" s="102"/>
      <c r="AF14" s="102"/>
      <c r="AG14" s="102"/>
      <c r="AH14" s="102"/>
      <c r="AI14" s="102"/>
      <c r="AJ14" s="102"/>
      <c r="AK14" s="102"/>
    </row>
    <row r="15" spans="2:37" ht="17.45" customHeight="1">
      <c r="B15" s="88"/>
      <c r="C15" s="89" t="s">
        <v>60</v>
      </c>
      <c r="D15" s="89"/>
      <c r="E15" s="89"/>
      <c r="F15" s="89"/>
      <c r="G15" s="89"/>
      <c r="H15" s="89"/>
      <c r="I15" s="89"/>
      <c r="J15" s="89"/>
      <c r="K15" s="89"/>
      <c r="M15" s="248" t="s">
        <v>86</v>
      </c>
      <c r="N15" s="248"/>
      <c r="O15" s="248"/>
      <c r="P15" s="248"/>
      <c r="Q15" s="248"/>
      <c r="R15" s="89"/>
      <c r="S15" s="90"/>
      <c r="U15" s="99"/>
      <c r="V15" s="99"/>
      <c r="W15" s="99"/>
      <c r="X15" s="99"/>
      <c r="Y15" s="99"/>
      <c r="Z15" s="134"/>
      <c r="AA15" s="134"/>
      <c r="AB15" s="134"/>
      <c r="AC15" s="100"/>
      <c r="AD15" s="99"/>
      <c r="AE15" s="99"/>
      <c r="AF15" s="99"/>
      <c r="AG15" s="99"/>
      <c r="AH15" s="99"/>
      <c r="AI15" s="134"/>
      <c r="AJ15" s="134"/>
      <c r="AK15" s="134"/>
    </row>
    <row r="16" spans="2:37" ht="17.45" customHeight="1">
      <c r="B16" s="88"/>
      <c r="C16" s="89" t="s">
        <v>61</v>
      </c>
      <c r="D16" s="89"/>
      <c r="E16" s="89"/>
      <c r="F16" s="89"/>
      <c r="G16" s="89"/>
      <c r="H16" s="89"/>
      <c r="I16" s="89"/>
      <c r="J16" s="89"/>
      <c r="K16" s="89"/>
      <c r="L16" s="89"/>
      <c r="M16" s="89"/>
      <c r="S16" s="90"/>
      <c r="U16" s="99" t="s">
        <v>32</v>
      </c>
      <c r="V16" s="99"/>
      <c r="W16" s="99"/>
      <c r="X16" s="99"/>
      <c r="Y16" s="99"/>
      <c r="Z16" s="227">
        <f>ROUNDDOWN(認定・制度判定シート!E13/1000,0)</f>
        <v>0</v>
      </c>
      <c r="AA16" s="227"/>
      <c r="AB16" s="240"/>
      <c r="AC16" s="100"/>
      <c r="AD16" s="99" t="s">
        <v>32</v>
      </c>
      <c r="AE16" s="99"/>
      <c r="AF16" s="99"/>
      <c r="AG16" s="99"/>
      <c r="AH16" s="99"/>
      <c r="AI16" s="227">
        <f>ROUNDDOWN(認定・制度判定シート!E9/1000,0)</f>
        <v>0</v>
      </c>
      <c r="AJ16" s="227"/>
      <c r="AK16" s="227"/>
    </row>
    <row r="17" spans="2:37" ht="17.45" customHeight="1">
      <c r="B17" s="88"/>
      <c r="C17" s="89"/>
      <c r="D17" s="89" t="s">
        <v>62</v>
      </c>
      <c r="E17" s="89"/>
      <c r="F17" s="89"/>
      <c r="G17" s="89"/>
      <c r="H17" s="89"/>
      <c r="I17" s="89"/>
      <c r="J17" s="96"/>
      <c r="K17" s="96"/>
      <c r="L17" s="96"/>
      <c r="M17" s="96"/>
      <c r="N17" s="96"/>
      <c r="O17" s="96"/>
      <c r="P17" s="96"/>
      <c r="Q17" s="96"/>
      <c r="R17" s="96"/>
      <c r="S17" s="90"/>
      <c r="U17" s="99"/>
      <c r="V17" s="99"/>
      <c r="W17" s="99"/>
      <c r="X17" s="99"/>
      <c r="Y17" s="99"/>
      <c r="Z17" s="99"/>
      <c r="AA17" s="99"/>
      <c r="AB17" s="99"/>
      <c r="AC17" s="100"/>
      <c r="AD17" s="99"/>
      <c r="AE17" s="99"/>
      <c r="AF17" s="99"/>
      <c r="AG17" s="99"/>
      <c r="AH17" s="99"/>
      <c r="AI17" s="99"/>
      <c r="AJ17" s="99"/>
      <c r="AK17" s="99"/>
    </row>
    <row r="18" spans="2:37" ht="17.45" customHeight="1">
      <c r="B18" s="88"/>
      <c r="C18" s="89"/>
      <c r="D18" s="89"/>
      <c r="E18" s="225" t="s">
        <v>63</v>
      </c>
      <c r="F18" s="225"/>
      <c r="G18" s="229" t="s">
        <v>66</v>
      </c>
      <c r="H18" s="229"/>
      <c r="I18" s="89"/>
      <c r="J18" s="96"/>
      <c r="K18" s="96" t="s">
        <v>65</v>
      </c>
      <c r="L18" s="96"/>
      <c r="M18" s="232">
        <f>認定・制度判定シート!H9</f>
        <v>0</v>
      </c>
      <c r="N18" s="232"/>
      <c r="O18" s="232"/>
      <c r="P18" s="96"/>
      <c r="Q18" s="96"/>
      <c r="R18" s="96"/>
      <c r="S18" s="90"/>
      <c r="U18" s="99" t="s">
        <v>33</v>
      </c>
      <c r="V18" s="99"/>
      <c r="W18" s="99"/>
      <c r="X18" s="99"/>
      <c r="Y18" s="99"/>
      <c r="Z18" s="99"/>
      <c r="AA18" s="99"/>
      <c r="AB18" s="99"/>
      <c r="AC18" s="99"/>
      <c r="AD18" s="99"/>
      <c r="AE18" s="99"/>
      <c r="AF18" s="99"/>
      <c r="AG18" s="99"/>
      <c r="AH18" s="99"/>
      <c r="AI18" s="99"/>
      <c r="AJ18" s="99"/>
      <c r="AK18" s="99"/>
    </row>
    <row r="19" spans="2:37" ht="17.45" customHeight="1">
      <c r="B19" s="88"/>
      <c r="C19" s="89"/>
      <c r="D19" s="89"/>
      <c r="E19" s="245" t="s">
        <v>64</v>
      </c>
      <c r="F19" s="245"/>
      <c r="G19" s="229"/>
      <c r="H19" s="229"/>
      <c r="I19" s="89"/>
      <c r="J19" s="96"/>
      <c r="K19" s="96"/>
      <c r="L19" s="96"/>
      <c r="M19" s="96"/>
      <c r="N19" s="96"/>
      <c r="O19" s="96"/>
      <c r="P19" s="96"/>
      <c r="Q19" s="96"/>
      <c r="R19" s="96"/>
      <c r="S19" s="90"/>
      <c r="U19" s="99" t="s">
        <v>34</v>
      </c>
      <c r="V19" s="99"/>
      <c r="W19" s="99"/>
      <c r="X19" s="99"/>
      <c r="Y19" s="99"/>
      <c r="Z19" s="99"/>
      <c r="AA19" s="99"/>
      <c r="AB19" s="99"/>
      <c r="AC19" s="99"/>
      <c r="AD19" s="99"/>
      <c r="AE19" s="99"/>
      <c r="AF19" s="99"/>
      <c r="AG19" s="99"/>
      <c r="AH19" s="99"/>
      <c r="AI19" s="99"/>
      <c r="AJ19" s="99"/>
      <c r="AK19" s="99"/>
    </row>
    <row r="20" spans="2:37" ht="17.45" customHeight="1">
      <c r="B20" s="88"/>
      <c r="C20" s="89"/>
      <c r="D20" s="89"/>
      <c r="E20" s="89" t="s">
        <v>67</v>
      </c>
      <c r="F20" s="89"/>
      <c r="G20" s="89"/>
      <c r="H20" s="89"/>
      <c r="I20" s="89"/>
      <c r="J20" s="96"/>
      <c r="K20" s="96"/>
      <c r="L20" s="96"/>
      <c r="M20" s="96"/>
      <c r="N20" s="96"/>
      <c r="O20" s="96"/>
      <c r="P20" s="96"/>
      <c r="Q20" s="96"/>
      <c r="R20" s="96"/>
      <c r="S20" s="90"/>
      <c r="U20" s="99" t="s">
        <v>35</v>
      </c>
      <c r="V20" s="99"/>
      <c r="W20" s="99"/>
      <c r="X20" s="99"/>
      <c r="Y20" s="99"/>
      <c r="Z20" s="99"/>
      <c r="AA20" s="228">
        <f>認定・制度判定シート!H9</f>
        <v>0</v>
      </c>
      <c r="AB20" s="228"/>
      <c r="AC20" s="228"/>
      <c r="AD20" s="99" t="s">
        <v>143</v>
      </c>
      <c r="AE20" s="99"/>
      <c r="AF20" s="99"/>
      <c r="AG20" s="99"/>
      <c r="AH20" s="99"/>
      <c r="AI20" s="99"/>
      <c r="AJ20" s="99"/>
      <c r="AK20" s="99"/>
    </row>
    <row r="21" spans="2:37" ht="17.45" customHeight="1">
      <c r="B21" s="88"/>
      <c r="C21" s="89"/>
      <c r="D21" s="89"/>
      <c r="E21" s="89"/>
      <c r="F21" s="89"/>
      <c r="G21" s="89"/>
      <c r="H21" s="89"/>
      <c r="I21" s="89"/>
      <c r="J21" s="96"/>
      <c r="K21" s="224">
        <f>ROUNDDOWN(認定・制度判定シート!E6/1000,0)</f>
        <v>0</v>
      </c>
      <c r="L21" s="224"/>
      <c r="M21" s="224"/>
      <c r="N21" s="224"/>
      <c r="O21" s="97" t="s">
        <v>84</v>
      </c>
      <c r="P21" s="96"/>
      <c r="Q21" s="96"/>
      <c r="R21" s="96"/>
      <c r="S21" s="90"/>
      <c r="U21" s="99"/>
      <c r="V21" s="99"/>
      <c r="W21" s="99"/>
      <c r="X21" s="99"/>
      <c r="Y21" s="99"/>
      <c r="Z21" s="99"/>
      <c r="AA21" s="99"/>
      <c r="AB21" s="99"/>
      <c r="AC21" s="99"/>
      <c r="AD21" s="99"/>
      <c r="AE21" s="99"/>
      <c r="AF21" s="99"/>
      <c r="AG21" s="99"/>
      <c r="AH21" s="99"/>
      <c r="AI21" s="99"/>
      <c r="AJ21" s="99"/>
      <c r="AK21" s="99"/>
    </row>
    <row r="22" spans="2:37" ht="17.45" customHeight="1">
      <c r="B22" s="88"/>
      <c r="C22" s="89"/>
      <c r="D22" s="89"/>
      <c r="E22" s="89" t="s">
        <v>68</v>
      </c>
      <c r="F22" s="89"/>
      <c r="G22" s="89"/>
      <c r="H22" s="89"/>
      <c r="I22" s="89"/>
      <c r="J22" s="96"/>
      <c r="K22" s="96"/>
      <c r="L22" s="96"/>
      <c r="M22" s="96"/>
      <c r="N22" s="96"/>
      <c r="O22" s="96"/>
      <c r="P22" s="96"/>
      <c r="Q22" s="96"/>
      <c r="R22" s="96"/>
      <c r="S22" s="90"/>
      <c r="U22" s="99" t="s">
        <v>36</v>
      </c>
      <c r="V22" s="99"/>
      <c r="W22" s="99"/>
      <c r="X22" s="99"/>
      <c r="Y22" s="99"/>
      <c r="Z22" s="99"/>
      <c r="AA22" s="99"/>
      <c r="AB22" s="99"/>
      <c r="AC22" s="99"/>
      <c r="AD22" s="99"/>
      <c r="AE22" s="99"/>
      <c r="AF22" s="99"/>
      <c r="AG22" s="99"/>
      <c r="AH22" s="99"/>
      <c r="AI22" s="99"/>
      <c r="AJ22" s="99"/>
      <c r="AK22" s="99"/>
    </row>
    <row r="23" spans="2:37" ht="17.45" customHeight="1">
      <c r="B23" s="88"/>
      <c r="C23" s="89"/>
      <c r="D23" s="89"/>
      <c r="E23" s="89"/>
      <c r="F23" s="89"/>
      <c r="G23" s="89"/>
      <c r="H23" s="89"/>
      <c r="I23" s="89"/>
      <c r="J23" s="96"/>
      <c r="K23" s="224">
        <f>ROUNDDOWN(認定・制度判定シート!E10/1000,0)</f>
        <v>0</v>
      </c>
      <c r="L23" s="224"/>
      <c r="M23" s="224"/>
      <c r="N23" s="224"/>
      <c r="O23" s="97" t="s">
        <v>84</v>
      </c>
      <c r="P23" s="96"/>
      <c r="Q23" s="96"/>
      <c r="R23" s="96"/>
      <c r="S23" s="90"/>
      <c r="U23" s="99" t="s">
        <v>37</v>
      </c>
      <c r="V23" s="99"/>
      <c r="W23" s="99"/>
      <c r="X23" s="99"/>
      <c r="Y23" s="99"/>
      <c r="Z23" s="99"/>
      <c r="AA23" s="99"/>
      <c r="AB23" s="99"/>
      <c r="AC23" s="99"/>
      <c r="AD23" s="99"/>
      <c r="AE23" s="228">
        <f>認定・制度判定シート!H10</f>
        <v>0</v>
      </c>
      <c r="AF23" s="228"/>
      <c r="AG23" s="228"/>
      <c r="AH23" s="99" t="s">
        <v>143</v>
      </c>
      <c r="AI23" s="99"/>
      <c r="AJ23" s="99"/>
      <c r="AK23" s="99"/>
    </row>
    <row r="24" spans="2:37" ht="17.45" customHeight="1">
      <c r="B24" s="88"/>
      <c r="C24" s="89"/>
      <c r="D24" s="89" t="s">
        <v>69</v>
      </c>
      <c r="E24" s="89"/>
      <c r="F24" s="89"/>
      <c r="G24" s="89"/>
      <c r="H24" s="89"/>
      <c r="I24" s="89"/>
      <c r="J24" s="96"/>
      <c r="K24" s="96"/>
      <c r="L24" s="96"/>
      <c r="M24" s="96"/>
      <c r="N24" s="96"/>
      <c r="O24" s="96"/>
      <c r="P24" s="96"/>
      <c r="Q24" s="96"/>
      <c r="R24" s="96"/>
      <c r="S24" s="90"/>
    </row>
    <row r="25" spans="2:37" ht="17.45" customHeight="1">
      <c r="B25" s="88"/>
      <c r="C25" s="89"/>
      <c r="D25" s="89"/>
      <c r="E25" s="225" t="s">
        <v>70</v>
      </c>
      <c r="F25" s="225"/>
      <c r="G25" s="225"/>
      <c r="H25" s="225"/>
      <c r="I25" s="225"/>
      <c r="J25" s="226" t="s">
        <v>66</v>
      </c>
      <c r="K25" s="226"/>
      <c r="L25" s="96"/>
      <c r="M25" s="96"/>
      <c r="N25" s="96" t="s">
        <v>65</v>
      </c>
      <c r="O25" s="96"/>
      <c r="P25" s="233">
        <f>認定・制度判定シート!H10</f>
        <v>0</v>
      </c>
      <c r="Q25" s="233"/>
      <c r="R25" s="233"/>
      <c r="S25" s="90"/>
      <c r="U25" t="s">
        <v>38</v>
      </c>
    </row>
    <row r="26" spans="2:37" ht="17.45" customHeight="1">
      <c r="B26" s="88"/>
      <c r="C26" s="89"/>
      <c r="D26" s="89"/>
      <c r="E26" s="237" t="s">
        <v>71</v>
      </c>
      <c r="F26" s="237"/>
      <c r="G26" s="237"/>
      <c r="H26" s="237"/>
      <c r="I26" s="237"/>
      <c r="J26" s="226"/>
      <c r="K26" s="226"/>
      <c r="L26" s="96"/>
      <c r="M26" s="96"/>
      <c r="N26" s="96"/>
      <c r="O26" s="96"/>
      <c r="P26" s="96"/>
      <c r="Q26" s="96"/>
      <c r="R26" s="96"/>
      <c r="S26" s="90"/>
      <c r="U26" t="s">
        <v>39</v>
      </c>
    </row>
    <row r="27" spans="2:37" ht="17.45" customHeight="1">
      <c r="B27" s="88"/>
      <c r="C27" s="89"/>
      <c r="D27" s="89"/>
      <c r="E27" s="89" t="s">
        <v>72</v>
      </c>
      <c r="F27" s="89"/>
      <c r="G27" s="89"/>
      <c r="H27" s="89"/>
      <c r="I27" s="89"/>
      <c r="J27" s="96"/>
      <c r="K27" s="96"/>
      <c r="L27" s="96"/>
      <c r="M27" s="96"/>
      <c r="N27" s="236">
        <f>ROUNDDOWN(SUM(認定・制度判定シート!E7:E8)/1000,0)</f>
        <v>0</v>
      </c>
      <c r="O27" s="236"/>
      <c r="P27" s="236"/>
      <c r="Q27" s="236"/>
      <c r="R27" s="97" t="s">
        <v>93</v>
      </c>
      <c r="S27" s="90"/>
    </row>
    <row r="28" spans="2:37" ht="17.45" customHeight="1">
      <c r="B28" s="88"/>
      <c r="C28" s="89"/>
      <c r="D28" s="89"/>
      <c r="E28" s="89" t="s">
        <v>73</v>
      </c>
      <c r="F28" s="89"/>
      <c r="G28" s="89"/>
      <c r="H28" s="89"/>
      <c r="I28" s="89"/>
      <c r="J28" s="96"/>
      <c r="K28" s="96"/>
      <c r="L28" s="96"/>
      <c r="M28" s="96"/>
      <c r="N28" s="243">
        <f>ROUNDDOWN(SUM(認定・制度判定シート!E11:E12)/1000,0)</f>
        <v>0</v>
      </c>
      <c r="O28" s="243"/>
      <c r="P28" s="243"/>
      <c r="Q28" s="243"/>
      <c r="R28" s="98" t="s">
        <v>93</v>
      </c>
      <c r="S28" s="90"/>
      <c r="V28" s="235" t="s">
        <v>86</v>
      </c>
      <c r="W28" s="235"/>
      <c r="X28" s="235"/>
      <c r="Y28" s="235"/>
      <c r="Z28" s="235"/>
    </row>
    <row r="29" spans="2:37" ht="17.45" customHeight="1">
      <c r="B29" s="88"/>
      <c r="C29" s="89" t="s">
        <v>74</v>
      </c>
      <c r="D29" s="89"/>
      <c r="E29" s="89"/>
      <c r="F29" s="89"/>
      <c r="G29" s="89"/>
      <c r="H29" s="89"/>
      <c r="I29" s="89"/>
      <c r="J29" s="96"/>
      <c r="K29" s="96"/>
      <c r="L29" s="96"/>
      <c r="M29" s="96"/>
      <c r="N29" s="96"/>
      <c r="O29" s="96"/>
      <c r="P29" s="96"/>
      <c r="Q29" s="96"/>
      <c r="R29" s="96"/>
      <c r="S29" s="90"/>
    </row>
    <row r="30" spans="2:37" ht="17.45" customHeight="1">
      <c r="B30" s="88"/>
      <c r="C30" s="89"/>
      <c r="D30" s="238"/>
      <c r="E30" s="238"/>
      <c r="F30" s="238"/>
      <c r="G30" s="238"/>
      <c r="H30" s="238"/>
      <c r="I30" s="238"/>
      <c r="J30" s="238"/>
      <c r="K30" s="238"/>
      <c r="L30" s="238"/>
      <c r="M30" s="238"/>
      <c r="N30" s="238"/>
      <c r="O30" s="238"/>
      <c r="P30" s="238"/>
      <c r="Q30" s="238"/>
      <c r="R30" s="238"/>
      <c r="S30" s="90"/>
      <c r="V30" t="s">
        <v>40</v>
      </c>
    </row>
    <row r="31" spans="2:37" ht="17.45" customHeight="1">
      <c r="B31" s="92"/>
      <c r="C31" s="85"/>
      <c r="D31" s="239"/>
      <c r="E31" s="239"/>
      <c r="F31" s="239"/>
      <c r="G31" s="239"/>
      <c r="H31" s="239"/>
      <c r="I31" s="239"/>
      <c r="J31" s="239"/>
      <c r="K31" s="239"/>
      <c r="L31" s="239"/>
      <c r="M31" s="239"/>
      <c r="N31" s="239"/>
      <c r="O31" s="239"/>
      <c r="P31" s="239"/>
      <c r="Q31" s="239"/>
      <c r="R31" s="239"/>
      <c r="S31" s="91"/>
      <c r="AC31" t="s">
        <v>41</v>
      </c>
      <c r="AE31" s="221"/>
      <c r="AF31" s="221"/>
      <c r="AG31" s="221"/>
      <c r="AH31" s="221"/>
      <c r="AI31" s="221"/>
      <c r="AJ31" s="221"/>
    </row>
    <row r="32" spans="2:37" ht="17.45" customHeight="1">
      <c r="C32" s="84" t="s">
        <v>75</v>
      </c>
      <c r="AC32" t="s">
        <v>170</v>
      </c>
      <c r="AE32" s="221"/>
      <c r="AF32" s="221"/>
      <c r="AG32" s="221"/>
      <c r="AH32" s="221"/>
      <c r="AI32" s="221"/>
      <c r="AJ32" s="221"/>
    </row>
    <row r="33" spans="3:36" ht="17.45" customHeight="1">
      <c r="C33" s="84" t="s">
        <v>80</v>
      </c>
      <c r="D33" s="84" t="s">
        <v>83</v>
      </c>
      <c r="AC33" s="62" t="s">
        <v>42</v>
      </c>
      <c r="AD33" s="62"/>
      <c r="AE33" s="222"/>
      <c r="AF33" s="222"/>
      <c r="AG33" s="222"/>
      <c r="AH33" s="222"/>
      <c r="AI33" s="222"/>
      <c r="AJ33" s="222"/>
    </row>
    <row r="34" spans="3:36" ht="17.45" customHeight="1">
      <c r="C34" s="84" t="s">
        <v>81</v>
      </c>
      <c r="D34" s="231" t="s">
        <v>82</v>
      </c>
      <c r="E34" s="231"/>
      <c r="F34" s="231"/>
      <c r="G34" s="231"/>
      <c r="H34" s="231"/>
      <c r="I34" s="231"/>
      <c r="J34" s="231"/>
      <c r="K34" s="231"/>
      <c r="L34" s="231"/>
      <c r="M34" s="231"/>
      <c r="N34" s="231"/>
      <c r="O34" s="231"/>
      <c r="P34" s="231"/>
      <c r="Q34" s="231"/>
      <c r="R34" s="231"/>
    </row>
    <row r="35" spans="3:36" ht="17.45" customHeight="1">
      <c r="C35" s="93"/>
      <c r="D35" s="231"/>
      <c r="E35" s="231"/>
      <c r="F35" s="231"/>
      <c r="G35" s="231"/>
      <c r="H35" s="231"/>
      <c r="I35" s="231"/>
      <c r="J35" s="231"/>
      <c r="K35" s="231"/>
      <c r="L35" s="231"/>
      <c r="M35" s="231"/>
      <c r="N35" s="231"/>
      <c r="O35" s="231"/>
      <c r="P35" s="231"/>
      <c r="Q35" s="231"/>
      <c r="R35" s="231"/>
    </row>
    <row r="36" spans="3:36" ht="17.45" customHeight="1">
      <c r="D36" s="84" t="s">
        <v>76</v>
      </c>
    </row>
    <row r="37" spans="3:36" ht="17.45" customHeight="1">
      <c r="D37" s="84" t="s">
        <v>77</v>
      </c>
    </row>
    <row r="38" spans="3:36" ht="17.45" customHeight="1">
      <c r="D38" s="84" t="s">
        <v>78</v>
      </c>
    </row>
    <row r="39" spans="3:36" ht="17.45" customHeight="1">
      <c r="C39" s="84" t="s">
        <v>79</v>
      </c>
    </row>
    <row r="40" spans="3:36" ht="17.45" customHeight="1"/>
    <row r="41" spans="3:36" ht="17.45" customHeight="1"/>
    <row r="42" spans="3:36" ht="17.45" customHeight="1"/>
    <row r="43" spans="3:36" ht="17.45" customHeight="1"/>
    <row r="44" spans="3:36" ht="17.45" customHeight="1"/>
  </sheetData>
  <sheetProtection password="DC4D" sheet="1" objects="1" scenarios="1"/>
  <mergeCells count="44">
    <mergeCell ref="C2:R2"/>
    <mergeCell ref="AD9:AF9"/>
    <mergeCell ref="U2:AK2"/>
    <mergeCell ref="M15:Q15"/>
    <mergeCell ref="C14:R14"/>
    <mergeCell ref="AI9:AK9"/>
    <mergeCell ref="AD11:AF11"/>
    <mergeCell ref="AI11:AK11"/>
    <mergeCell ref="AD13:AF13"/>
    <mergeCell ref="AI13:AK13"/>
    <mergeCell ref="L5:Q5"/>
    <mergeCell ref="L6:Q6"/>
    <mergeCell ref="L7:Q7"/>
    <mergeCell ref="U11:W11"/>
    <mergeCell ref="Z11:AB11"/>
    <mergeCell ref="U13:W13"/>
    <mergeCell ref="D34:R35"/>
    <mergeCell ref="M18:O18"/>
    <mergeCell ref="P25:R25"/>
    <mergeCell ref="M3:Q3"/>
    <mergeCell ref="V28:Z28"/>
    <mergeCell ref="N27:Q27"/>
    <mergeCell ref="E25:I25"/>
    <mergeCell ref="E26:I26"/>
    <mergeCell ref="D30:R31"/>
    <mergeCell ref="Z16:AB16"/>
    <mergeCell ref="AA20:AC20"/>
    <mergeCell ref="Z13:AB13"/>
    <mergeCell ref="N28:Q28"/>
    <mergeCell ref="U9:W9"/>
    <mergeCell ref="Z9:AB9"/>
    <mergeCell ref="E19:F19"/>
    <mergeCell ref="AE31:AJ31"/>
    <mergeCell ref="AE32:AJ32"/>
    <mergeCell ref="AE33:AJ33"/>
    <mergeCell ref="D4:F4"/>
    <mergeCell ref="K21:N21"/>
    <mergeCell ref="K23:N23"/>
    <mergeCell ref="E18:F18"/>
    <mergeCell ref="J25:K26"/>
    <mergeCell ref="AI16:AK16"/>
    <mergeCell ref="AE23:AG23"/>
    <mergeCell ref="G18:H19"/>
    <mergeCell ref="C9:R13"/>
  </mergeCells>
  <phoneticPr fontId="4"/>
  <printOptions horizontalCentered="1"/>
  <pageMargins left="0.51181102362204722" right="0.31496062992125984" top="0.35433070866141736" bottom="0.35433070866141736" header="0.31496062992125984" footer="0.31496062992125984"/>
  <pageSetup paperSize="9" orientation="portrait" blackAndWhite="1" r:id="rId1"/>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44"/>
  <sheetViews>
    <sheetView showGridLines="0" view="pageBreakPreview" zoomScaleNormal="100" zoomScaleSheetLayoutView="100" workbookViewId="0">
      <selection activeCell="AC33" sqref="AC33"/>
    </sheetView>
  </sheetViews>
  <sheetFormatPr defaultRowHeight="13.5"/>
  <cols>
    <col min="1" max="1" width="1.375" customWidth="1"/>
    <col min="2" max="19" width="4.875" style="84" customWidth="1"/>
    <col min="20" max="26" width="4.875" customWidth="1"/>
    <col min="27" max="27" width="5.125" customWidth="1"/>
    <col min="28" max="35" width="4.875" customWidth="1"/>
    <col min="36" max="36" width="5.25" customWidth="1"/>
    <col min="37" max="37" width="4.875" customWidth="1"/>
  </cols>
  <sheetData>
    <row r="1" spans="2:37" ht="17.45" customHeight="1">
      <c r="C1" s="84" t="s">
        <v>87</v>
      </c>
      <c r="AE1" t="s">
        <v>91</v>
      </c>
    </row>
    <row r="2" spans="2:37" ht="18.75">
      <c r="B2" s="86"/>
      <c r="C2" s="246" t="s">
        <v>88</v>
      </c>
      <c r="D2" s="246"/>
      <c r="E2" s="246"/>
      <c r="F2" s="246"/>
      <c r="G2" s="246"/>
      <c r="H2" s="246"/>
      <c r="I2" s="246"/>
      <c r="J2" s="246"/>
      <c r="K2" s="246"/>
      <c r="L2" s="246"/>
      <c r="M2" s="246"/>
      <c r="N2" s="246"/>
      <c r="O2" s="246"/>
      <c r="P2" s="246"/>
      <c r="Q2" s="246"/>
      <c r="R2" s="246"/>
      <c r="S2" s="87"/>
      <c r="U2" s="247" t="s">
        <v>28</v>
      </c>
      <c r="V2" s="247"/>
      <c r="W2" s="247"/>
      <c r="X2" s="247"/>
      <c r="Y2" s="247"/>
      <c r="Z2" s="247"/>
      <c r="AA2" s="247"/>
      <c r="AB2" s="247"/>
      <c r="AC2" s="247"/>
      <c r="AD2" s="247"/>
      <c r="AE2" s="247"/>
      <c r="AF2" s="247"/>
      <c r="AG2" s="247"/>
      <c r="AH2" s="247"/>
      <c r="AI2" s="247"/>
      <c r="AJ2" s="247"/>
      <c r="AK2" s="247"/>
    </row>
    <row r="3" spans="2:37">
      <c r="B3" s="88"/>
      <c r="C3" s="89"/>
      <c r="D3" s="89"/>
      <c r="E3" s="89"/>
      <c r="F3" s="89"/>
      <c r="G3" s="89"/>
      <c r="H3" s="89"/>
      <c r="I3" s="89"/>
      <c r="J3" s="89"/>
      <c r="K3" s="89"/>
      <c r="L3" s="89"/>
      <c r="M3" s="234" t="s">
        <v>85</v>
      </c>
      <c r="N3" s="234"/>
      <c r="O3" s="234"/>
      <c r="P3" s="234"/>
      <c r="Q3" s="234"/>
      <c r="R3" s="89"/>
      <c r="S3" s="90"/>
    </row>
    <row r="4" spans="2:37" ht="17.45" customHeight="1">
      <c r="B4" s="88"/>
      <c r="C4" s="89"/>
      <c r="D4" s="223" t="str">
        <f>IF(認定・制度判定シート!D4="","",認定・制度判定シート!D4)</f>
        <v/>
      </c>
      <c r="E4" s="223"/>
      <c r="F4" s="223"/>
      <c r="G4" s="89" t="s">
        <v>53</v>
      </c>
      <c r="H4" s="89"/>
      <c r="I4" s="89"/>
      <c r="J4" s="89"/>
      <c r="K4" s="89"/>
      <c r="L4" s="89"/>
      <c r="M4" s="89"/>
      <c r="N4" s="89"/>
      <c r="O4" s="89"/>
      <c r="P4" s="89"/>
      <c r="Q4" s="89"/>
      <c r="R4" s="89"/>
      <c r="S4" s="90"/>
      <c r="AG4" t="s">
        <v>31</v>
      </c>
    </row>
    <row r="5" spans="2:37" ht="17.45" customHeight="1">
      <c r="B5" s="88"/>
      <c r="C5" s="89"/>
      <c r="D5" s="89"/>
      <c r="E5" s="89"/>
      <c r="F5" s="89"/>
      <c r="G5" s="89"/>
      <c r="H5" s="89"/>
      <c r="I5" s="89"/>
      <c r="J5" s="89" t="s">
        <v>54</v>
      </c>
      <c r="K5" s="89"/>
      <c r="L5" s="251"/>
      <c r="M5" s="251"/>
      <c r="N5" s="251"/>
      <c r="O5" s="251"/>
      <c r="P5" s="251"/>
      <c r="Q5" s="251"/>
      <c r="R5" s="89"/>
      <c r="S5" s="90"/>
      <c r="W5" s="61" t="s">
        <v>29</v>
      </c>
      <c r="AE5" s="61" t="s">
        <v>30</v>
      </c>
    </row>
    <row r="6" spans="2:37" ht="17.45" customHeight="1">
      <c r="B6" s="88"/>
      <c r="C6" s="89"/>
      <c r="D6" s="89"/>
      <c r="E6" s="89"/>
      <c r="F6" s="89"/>
      <c r="G6" s="89"/>
      <c r="H6" s="89"/>
      <c r="I6" s="89"/>
      <c r="J6" s="89" t="s">
        <v>55</v>
      </c>
      <c r="K6" s="89"/>
      <c r="L6" s="251"/>
      <c r="M6" s="251"/>
      <c r="N6" s="251"/>
      <c r="O6" s="251"/>
      <c r="P6" s="251"/>
      <c r="Q6" s="251"/>
      <c r="R6" s="89"/>
      <c r="S6" s="90"/>
    </row>
    <row r="7" spans="2:37" ht="17.45" customHeight="1">
      <c r="B7" s="88"/>
      <c r="C7" s="89"/>
      <c r="D7" s="89"/>
      <c r="E7" s="89"/>
      <c r="F7" s="89"/>
      <c r="G7" s="89"/>
      <c r="H7" s="89"/>
      <c r="I7" s="89"/>
      <c r="J7" s="85" t="s">
        <v>56</v>
      </c>
      <c r="K7" s="85"/>
      <c r="L7" s="252"/>
      <c r="M7" s="252"/>
      <c r="N7" s="252"/>
      <c r="O7" s="252"/>
      <c r="P7" s="252"/>
      <c r="Q7" s="252"/>
      <c r="R7" s="85" t="s">
        <v>57</v>
      </c>
      <c r="S7" s="90"/>
      <c r="V7" t="s">
        <v>43</v>
      </c>
      <c r="AC7" s="60"/>
      <c r="AE7" t="s">
        <v>44</v>
      </c>
    </row>
    <row r="8" spans="2:37" ht="17.45" customHeight="1">
      <c r="B8" s="88"/>
      <c r="C8" s="89"/>
      <c r="D8" s="89"/>
      <c r="E8" s="89"/>
      <c r="F8" s="89"/>
      <c r="G8" s="89"/>
      <c r="H8" s="89"/>
      <c r="I8" s="89"/>
      <c r="J8" s="89"/>
      <c r="K8" s="89"/>
      <c r="L8" s="89"/>
      <c r="M8" s="89"/>
      <c r="N8" s="89"/>
      <c r="O8" s="89"/>
      <c r="P8" s="89"/>
      <c r="Q8" s="89"/>
      <c r="R8" s="89"/>
      <c r="S8" s="90"/>
      <c r="U8" s="99"/>
      <c r="V8" s="99"/>
      <c r="W8" s="99"/>
      <c r="X8" s="99"/>
      <c r="Y8" s="99"/>
      <c r="Z8" s="99"/>
      <c r="AA8" s="99"/>
      <c r="AB8" s="99"/>
      <c r="AC8" s="100"/>
      <c r="AD8" s="99"/>
      <c r="AE8" s="99"/>
      <c r="AF8" s="99"/>
      <c r="AG8" s="99"/>
      <c r="AH8" s="99"/>
      <c r="AI8" s="99"/>
      <c r="AJ8" s="99"/>
      <c r="AK8" s="99"/>
    </row>
    <row r="9" spans="2:37" ht="17.45" customHeight="1">
      <c r="B9" s="88"/>
      <c r="C9" s="230" t="s">
        <v>89</v>
      </c>
      <c r="D9" s="230"/>
      <c r="E9" s="230"/>
      <c r="F9" s="230"/>
      <c r="G9" s="230"/>
      <c r="H9" s="230"/>
      <c r="I9" s="230"/>
      <c r="J9" s="230"/>
      <c r="K9" s="230"/>
      <c r="L9" s="230"/>
      <c r="M9" s="230"/>
      <c r="N9" s="230"/>
      <c r="O9" s="230"/>
      <c r="P9" s="230"/>
      <c r="Q9" s="230"/>
      <c r="R9" s="230"/>
      <c r="S9" s="90"/>
      <c r="U9" s="244" t="str">
        <f>認定・制度判定シート!D10</f>
        <v/>
      </c>
      <c r="V9" s="244"/>
      <c r="W9" s="244"/>
      <c r="X9" s="99" t="s">
        <v>46</v>
      </c>
      <c r="Y9" s="99"/>
      <c r="Z9" s="241">
        <f>ROUNDDOWN(認定・制度判定シート!E10/1000,0)</f>
        <v>0</v>
      </c>
      <c r="AA9" s="241"/>
      <c r="AB9" s="242"/>
      <c r="AC9" s="100"/>
      <c r="AD9" s="244" t="str">
        <f>認定・制度判定シート!D6</f>
        <v/>
      </c>
      <c r="AE9" s="244"/>
      <c r="AF9" s="244"/>
      <c r="AG9" s="99" t="s">
        <v>133</v>
      </c>
      <c r="AH9" s="99"/>
      <c r="AI9" s="250">
        <f>ROUNDDOWN(認定・制度判定シート!E6/1000,0)</f>
        <v>0</v>
      </c>
      <c r="AJ9" s="250"/>
      <c r="AK9" s="250"/>
    </row>
    <row r="10" spans="2:37" ht="17.45" customHeight="1">
      <c r="B10" s="88"/>
      <c r="C10" s="230"/>
      <c r="D10" s="230"/>
      <c r="E10" s="230"/>
      <c r="F10" s="230"/>
      <c r="G10" s="230"/>
      <c r="H10" s="230"/>
      <c r="I10" s="230"/>
      <c r="J10" s="230"/>
      <c r="K10" s="230"/>
      <c r="L10" s="230"/>
      <c r="M10" s="230"/>
      <c r="N10" s="230"/>
      <c r="O10" s="230"/>
      <c r="P10" s="230"/>
      <c r="Q10" s="230"/>
      <c r="R10" s="230"/>
      <c r="S10" s="90"/>
      <c r="U10" s="101"/>
      <c r="V10" s="101"/>
      <c r="W10" s="101"/>
      <c r="X10" s="99"/>
      <c r="Y10" s="99"/>
      <c r="Z10" s="99"/>
      <c r="AA10" s="99"/>
      <c r="AB10" s="99"/>
      <c r="AC10" s="100"/>
      <c r="AD10" s="101"/>
      <c r="AE10" s="101"/>
      <c r="AF10" s="101"/>
      <c r="AG10" s="99"/>
      <c r="AH10" s="99"/>
      <c r="AI10" s="101"/>
      <c r="AJ10" s="101"/>
      <c r="AK10" s="101"/>
    </row>
    <row r="11" spans="2:37" ht="17.45" customHeight="1">
      <c r="B11" s="88"/>
      <c r="C11" s="230"/>
      <c r="D11" s="230"/>
      <c r="E11" s="230"/>
      <c r="F11" s="230"/>
      <c r="G11" s="230"/>
      <c r="H11" s="230"/>
      <c r="I11" s="230"/>
      <c r="J11" s="230"/>
      <c r="K11" s="230"/>
      <c r="L11" s="230"/>
      <c r="M11" s="230"/>
      <c r="N11" s="230"/>
      <c r="O11" s="230"/>
      <c r="P11" s="230"/>
      <c r="Q11" s="230"/>
      <c r="R11" s="230"/>
      <c r="S11" s="90"/>
      <c r="U11" s="244" t="str">
        <f>認定・制度判定シート!D11</f>
        <v/>
      </c>
      <c r="V11" s="244"/>
      <c r="W11" s="244"/>
      <c r="X11" s="99"/>
      <c r="Y11" s="99"/>
      <c r="Z11" s="241">
        <f>ROUNDDOWN(認定・制度判定シート!E11/1000,0)</f>
        <v>0</v>
      </c>
      <c r="AA11" s="241"/>
      <c r="AB11" s="242"/>
      <c r="AC11" s="100"/>
      <c r="AD11" s="244" t="str">
        <f>認定・制度判定シート!D7</f>
        <v/>
      </c>
      <c r="AE11" s="244"/>
      <c r="AF11" s="244"/>
      <c r="AG11" s="99"/>
      <c r="AH11" s="99"/>
      <c r="AI11" s="250">
        <f>ROUNDDOWN(認定・制度判定シート!E7/1000,0)</f>
        <v>0</v>
      </c>
      <c r="AJ11" s="250"/>
      <c r="AK11" s="250"/>
    </row>
    <row r="12" spans="2:37" ht="17.45" customHeight="1">
      <c r="B12" s="88"/>
      <c r="C12" s="230"/>
      <c r="D12" s="230"/>
      <c r="E12" s="230"/>
      <c r="F12" s="230"/>
      <c r="G12" s="230"/>
      <c r="H12" s="230"/>
      <c r="I12" s="230"/>
      <c r="J12" s="230"/>
      <c r="K12" s="230"/>
      <c r="L12" s="230"/>
      <c r="M12" s="230"/>
      <c r="N12" s="230"/>
      <c r="O12" s="230"/>
      <c r="P12" s="230"/>
      <c r="Q12" s="230"/>
      <c r="R12" s="230"/>
      <c r="S12" s="90"/>
      <c r="U12" s="101"/>
      <c r="V12" s="101"/>
      <c r="W12" s="101"/>
      <c r="X12" s="99" t="s">
        <v>47</v>
      </c>
      <c r="Y12" s="99"/>
      <c r="Z12" s="99"/>
      <c r="AA12" s="99"/>
      <c r="AB12" s="99"/>
      <c r="AC12" s="100"/>
      <c r="AD12" s="101"/>
      <c r="AE12" s="101"/>
      <c r="AF12" s="101"/>
      <c r="AG12" s="99" t="s">
        <v>140</v>
      </c>
      <c r="AH12" s="99"/>
      <c r="AI12" s="101"/>
      <c r="AJ12" s="101"/>
      <c r="AK12" s="101"/>
    </row>
    <row r="13" spans="2:37" ht="17.45" customHeight="1">
      <c r="B13" s="88"/>
      <c r="C13" s="230"/>
      <c r="D13" s="230"/>
      <c r="E13" s="230"/>
      <c r="F13" s="230"/>
      <c r="G13" s="230"/>
      <c r="H13" s="230"/>
      <c r="I13" s="230"/>
      <c r="J13" s="230"/>
      <c r="K13" s="230"/>
      <c r="L13" s="230"/>
      <c r="M13" s="230"/>
      <c r="N13" s="230"/>
      <c r="O13" s="230"/>
      <c r="P13" s="230"/>
      <c r="Q13" s="230"/>
      <c r="R13" s="230"/>
      <c r="S13" s="90"/>
      <c r="U13" s="244" t="str">
        <f>認定・制度判定シート!D12</f>
        <v/>
      </c>
      <c r="V13" s="244"/>
      <c r="W13" s="244"/>
      <c r="X13" s="99"/>
      <c r="Y13" s="99"/>
      <c r="Z13" s="241">
        <f>ROUNDDOWN(認定・制度判定シート!E12/1000,0)</f>
        <v>0</v>
      </c>
      <c r="AA13" s="241"/>
      <c r="AB13" s="242"/>
      <c r="AC13" s="100"/>
      <c r="AD13" s="244" t="str">
        <f>認定・制度判定シート!D8</f>
        <v/>
      </c>
      <c r="AE13" s="244"/>
      <c r="AF13" s="244"/>
      <c r="AG13" s="99"/>
      <c r="AH13" s="99"/>
      <c r="AI13" s="250">
        <f>ROUNDDOWN(認定・制度判定シート!E8/1000,0)</f>
        <v>0</v>
      </c>
      <c r="AJ13" s="250"/>
      <c r="AK13" s="250"/>
    </row>
    <row r="14" spans="2:37" ht="17.45" customHeight="1">
      <c r="B14" s="88"/>
      <c r="C14" s="249" t="s">
        <v>59</v>
      </c>
      <c r="D14" s="249"/>
      <c r="E14" s="249"/>
      <c r="F14" s="249"/>
      <c r="G14" s="249"/>
      <c r="H14" s="249"/>
      <c r="I14" s="249"/>
      <c r="J14" s="249"/>
      <c r="K14" s="249"/>
      <c r="L14" s="249"/>
      <c r="M14" s="249"/>
      <c r="N14" s="249"/>
      <c r="O14" s="249"/>
      <c r="P14" s="249"/>
      <c r="Q14" s="249"/>
      <c r="R14" s="249"/>
      <c r="S14" s="90"/>
      <c r="U14" s="102"/>
      <c r="V14" s="102"/>
      <c r="W14" s="102"/>
      <c r="X14" s="102"/>
      <c r="Y14" s="102"/>
      <c r="Z14" s="102"/>
      <c r="AA14" s="102"/>
      <c r="AB14" s="103"/>
      <c r="AC14" s="100"/>
      <c r="AD14" s="102"/>
      <c r="AE14" s="102"/>
      <c r="AF14" s="102"/>
      <c r="AG14" s="102"/>
      <c r="AH14" s="102"/>
      <c r="AI14" s="102"/>
      <c r="AJ14" s="102"/>
      <c r="AK14" s="102"/>
    </row>
    <row r="15" spans="2:37" ht="17.45" customHeight="1">
      <c r="B15" s="88"/>
      <c r="C15" s="89" t="s">
        <v>60</v>
      </c>
      <c r="D15" s="89"/>
      <c r="E15" s="89"/>
      <c r="F15" s="89"/>
      <c r="G15" s="89"/>
      <c r="H15" s="89"/>
      <c r="I15" s="89"/>
      <c r="J15" s="89"/>
      <c r="K15" s="89"/>
      <c r="M15" s="248" t="s">
        <v>86</v>
      </c>
      <c r="N15" s="248"/>
      <c r="O15" s="248"/>
      <c r="P15" s="248"/>
      <c r="Q15" s="248"/>
      <c r="R15" s="89"/>
      <c r="S15" s="90"/>
      <c r="U15" s="99"/>
      <c r="V15" s="99"/>
      <c r="W15" s="99"/>
      <c r="X15" s="99"/>
      <c r="Y15" s="99"/>
      <c r="Z15" s="134"/>
      <c r="AA15" s="134"/>
      <c r="AB15" s="134"/>
      <c r="AC15" s="100"/>
      <c r="AD15" s="99"/>
      <c r="AE15" s="99"/>
      <c r="AF15" s="99"/>
      <c r="AG15" s="99"/>
      <c r="AH15" s="99"/>
      <c r="AI15" s="134"/>
      <c r="AJ15" s="134"/>
      <c r="AK15" s="134"/>
    </row>
    <row r="16" spans="2:37" ht="17.45" customHeight="1">
      <c r="B16" s="88"/>
      <c r="C16" s="89" t="s">
        <v>61</v>
      </c>
      <c r="D16" s="89"/>
      <c r="E16" s="89"/>
      <c r="F16" s="89"/>
      <c r="G16" s="89"/>
      <c r="H16" s="89"/>
      <c r="I16" s="89"/>
      <c r="J16" s="89"/>
      <c r="K16" s="89"/>
      <c r="L16" s="89"/>
      <c r="M16" s="89"/>
      <c r="S16" s="90"/>
      <c r="U16" s="99" t="s">
        <v>32</v>
      </c>
      <c r="V16" s="99"/>
      <c r="W16" s="99"/>
      <c r="X16" s="99"/>
      <c r="Y16" s="99"/>
      <c r="Z16" s="227">
        <f>ROUNDDOWN(認定・制度判定シート!E13/1000,0)</f>
        <v>0</v>
      </c>
      <c r="AA16" s="227"/>
      <c r="AB16" s="240"/>
      <c r="AC16" s="100"/>
      <c r="AD16" s="99" t="s">
        <v>32</v>
      </c>
      <c r="AE16" s="99"/>
      <c r="AF16" s="99"/>
      <c r="AG16" s="99"/>
      <c r="AH16" s="99"/>
      <c r="AI16" s="227">
        <f>ROUNDDOWN(認定・制度判定シート!E9/1000,0)</f>
        <v>0</v>
      </c>
      <c r="AJ16" s="227"/>
      <c r="AK16" s="227"/>
    </row>
    <row r="17" spans="2:37" ht="17.45" customHeight="1">
      <c r="B17" s="88"/>
      <c r="C17" s="89"/>
      <c r="D17" s="89" t="s">
        <v>62</v>
      </c>
      <c r="E17" s="89"/>
      <c r="F17" s="89"/>
      <c r="G17" s="89"/>
      <c r="H17" s="89"/>
      <c r="I17" s="89"/>
      <c r="J17" s="96"/>
      <c r="K17" s="96"/>
      <c r="L17" s="96"/>
      <c r="M17" s="96"/>
      <c r="N17" s="96"/>
      <c r="O17" s="96"/>
      <c r="P17" s="96"/>
      <c r="Q17" s="96"/>
      <c r="R17" s="96"/>
      <c r="S17" s="90"/>
      <c r="U17" s="99"/>
      <c r="V17" s="99"/>
      <c r="W17" s="99"/>
      <c r="X17" s="99"/>
      <c r="Y17" s="99"/>
      <c r="Z17" s="99"/>
      <c r="AA17" s="99"/>
      <c r="AB17" s="99"/>
      <c r="AC17" s="100"/>
      <c r="AD17" s="99"/>
      <c r="AE17" s="99"/>
      <c r="AF17" s="99"/>
      <c r="AG17" s="99"/>
      <c r="AH17" s="99"/>
      <c r="AI17" s="99"/>
      <c r="AJ17" s="99"/>
      <c r="AK17" s="99"/>
    </row>
    <row r="18" spans="2:37" ht="17.45" customHeight="1">
      <c r="B18" s="88"/>
      <c r="C18" s="89"/>
      <c r="D18" s="89"/>
      <c r="E18" s="225" t="s">
        <v>63</v>
      </c>
      <c r="F18" s="225"/>
      <c r="G18" s="229" t="s">
        <v>66</v>
      </c>
      <c r="H18" s="229"/>
      <c r="I18" s="89"/>
      <c r="J18" s="96"/>
      <c r="K18" s="96" t="s">
        <v>65</v>
      </c>
      <c r="L18" s="96"/>
      <c r="M18" s="232">
        <f>認定・制度判定シート!H9</f>
        <v>0</v>
      </c>
      <c r="N18" s="232"/>
      <c r="O18" s="232"/>
      <c r="P18" s="232"/>
      <c r="Q18" s="96"/>
      <c r="R18" s="96"/>
      <c r="S18" s="90"/>
      <c r="U18" s="99" t="s">
        <v>33</v>
      </c>
      <c r="V18" s="99"/>
      <c r="W18" s="99"/>
      <c r="X18" s="99"/>
      <c r="Y18" s="99"/>
      <c r="Z18" s="99"/>
      <c r="AA18" s="99"/>
      <c r="AB18" s="99"/>
      <c r="AC18" s="99"/>
      <c r="AD18" s="99"/>
      <c r="AE18" s="99"/>
      <c r="AF18" s="99"/>
      <c r="AG18" s="99"/>
      <c r="AH18" s="99"/>
      <c r="AI18" s="99"/>
      <c r="AJ18" s="99"/>
      <c r="AK18" s="99"/>
    </row>
    <row r="19" spans="2:37" ht="17.45" customHeight="1">
      <c r="B19" s="88"/>
      <c r="C19" s="89"/>
      <c r="D19" s="89"/>
      <c r="E19" s="245" t="s">
        <v>64</v>
      </c>
      <c r="F19" s="245"/>
      <c r="G19" s="229"/>
      <c r="H19" s="229"/>
      <c r="I19" s="89"/>
      <c r="J19" s="96"/>
      <c r="K19" s="96"/>
      <c r="L19" s="96"/>
      <c r="M19" s="96"/>
      <c r="N19" s="96"/>
      <c r="O19" s="96"/>
      <c r="P19" s="96"/>
      <c r="Q19" s="96"/>
      <c r="R19" s="96"/>
      <c r="S19" s="90"/>
      <c r="U19" s="99" t="s">
        <v>34</v>
      </c>
      <c r="V19" s="99"/>
      <c r="W19" s="99"/>
      <c r="X19" s="99"/>
      <c r="Y19" s="99"/>
      <c r="Z19" s="99"/>
      <c r="AA19" s="99"/>
      <c r="AB19" s="99"/>
      <c r="AC19" s="99"/>
      <c r="AD19" s="99"/>
      <c r="AE19" s="99"/>
      <c r="AF19" s="99"/>
      <c r="AG19" s="99"/>
      <c r="AH19" s="99"/>
      <c r="AI19" s="99"/>
      <c r="AJ19" s="99"/>
      <c r="AK19" s="99"/>
    </row>
    <row r="20" spans="2:37" ht="17.45" customHeight="1">
      <c r="B20" s="88"/>
      <c r="C20" s="89"/>
      <c r="D20" s="89"/>
      <c r="E20" s="89" t="s">
        <v>90</v>
      </c>
      <c r="F20" s="89"/>
      <c r="G20" s="89"/>
      <c r="H20" s="89"/>
      <c r="I20" s="89"/>
      <c r="J20" s="96"/>
      <c r="K20" s="96"/>
      <c r="L20" s="96"/>
      <c r="M20" s="96"/>
      <c r="N20" s="96"/>
      <c r="O20" s="96"/>
      <c r="P20" s="96"/>
      <c r="Q20" s="96"/>
      <c r="R20" s="96"/>
      <c r="S20" s="90"/>
      <c r="U20" s="99" t="s">
        <v>35</v>
      </c>
      <c r="V20" s="99"/>
      <c r="W20" s="99"/>
      <c r="X20" s="99"/>
      <c r="Y20" s="99"/>
      <c r="Z20" s="99"/>
      <c r="AA20" s="228">
        <f>認定・制度判定シート!H9</f>
        <v>0</v>
      </c>
      <c r="AB20" s="228"/>
      <c r="AC20" s="228"/>
      <c r="AD20" s="99" t="s">
        <v>45</v>
      </c>
      <c r="AE20" s="99"/>
      <c r="AF20" s="99"/>
      <c r="AG20" s="99"/>
      <c r="AH20" s="99"/>
      <c r="AI20" s="99"/>
      <c r="AJ20" s="99"/>
      <c r="AK20" s="99"/>
    </row>
    <row r="21" spans="2:37" ht="17.45" customHeight="1">
      <c r="B21" s="88"/>
      <c r="C21" s="89"/>
      <c r="D21" s="89"/>
      <c r="E21" s="89"/>
      <c r="F21" s="89"/>
      <c r="G21" s="89"/>
      <c r="H21" s="89"/>
      <c r="I21" s="89"/>
      <c r="J21" s="96"/>
      <c r="K21" s="224">
        <f>ROUNDDOWN(認定・制度判定シート!E6/1000,0)</f>
        <v>0</v>
      </c>
      <c r="L21" s="224"/>
      <c r="M21" s="224"/>
      <c r="N21" s="224"/>
      <c r="O21" s="97" t="s">
        <v>84</v>
      </c>
      <c r="P21" s="96"/>
      <c r="Q21" s="96"/>
      <c r="R21" s="96"/>
      <c r="S21" s="90"/>
      <c r="U21" s="99"/>
      <c r="V21" s="99"/>
      <c r="W21" s="99"/>
      <c r="X21" s="99"/>
      <c r="Y21" s="99"/>
      <c r="Z21" s="99"/>
      <c r="AA21" s="99"/>
      <c r="AB21" s="99"/>
      <c r="AC21" s="99"/>
      <c r="AD21" s="99"/>
      <c r="AE21" s="99"/>
      <c r="AF21" s="99"/>
      <c r="AG21" s="99"/>
      <c r="AH21" s="99"/>
      <c r="AI21" s="99"/>
      <c r="AJ21" s="99"/>
      <c r="AK21" s="99"/>
    </row>
    <row r="22" spans="2:37" ht="17.45" customHeight="1">
      <c r="B22" s="88"/>
      <c r="C22" s="89"/>
      <c r="D22" s="89"/>
      <c r="E22" s="89" t="s">
        <v>68</v>
      </c>
      <c r="F22" s="89"/>
      <c r="G22" s="89"/>
      <c r="H22" s="89"/>
      <c r="I22" s="89"/>
      <c r="J22" s="96"/>
      <c r="K22" s="96"/>
      <c r="L22" s="96"/>
      <c r="M22" s="96"/>
      <c r="N22" s="96"/>
      <c r="O22" s="96"/>
      <c r="P22" s="96"/>
      <c r="Q22" s="96"/>
      <c r="R22" s="96"/>
      <c r="S22" s="90"/>
      <c r="U22" s="99" t="s">
        <v>36</v>
      </c>
      <c r="V22" s="99"/>
      <c r="W22" s="99"/>
      <c r="X22" s="99"/>
      <c r="Y22" s="99"/>
      <c r="Z22" s="99"/>
      <c r="AA22" s="99"/>
      <c r="AB22" s="99"/>
      <c r="AC22" s="99"/>
      <c r="AD22" s="99"/>
      <c r="AE22" s="99"/>
      <c r="AF22" s="99"/>
      <c r="AG22" s="99"/>
      <c r="AH22" s="99"/>
      <c r="AI22" s="99"/>
      <c r="AJ22" s="99"/>
      <c r="AK22" s="99"/>
    </row>
    <row r="23" spans="2:37" ht="17.45" customHeight="1">
      <c r="B23" s="88"/>
      <c r="C23" s="89"/>
      <c r="D23" s="89"/>
      <c r="E23" s="89"/>
      <c r="F23" s="89"/>
      <c r="G23" s="89"/>
      <c r="H23" s="89"/>
      <c r="I23" s="89"/>
      <c r="J23" s="96"/>
      <c r="K23" s="224">
        <f>ROUNDDOWN(認定・制度判定シート!E10/1000,0)</f>
        <v>0</v>
      </c>
      <c r="L23" s="224"/>
      <c r="M23" s="224"/>
      <c r="N23" s="224"/>
      <c r="O23" s="97" t="s">
        <v>84</v>
      </c>
      <c r="P23" s="96"/>
      <c r="Q23" s="96"/>
      <c r="R23" s="96"/>
      <c r="S23" s="90"/>
      <c r="U23" s="99" t="s">
        <v>37</v>
      </c>
      <c r="V23" s="99"/>
      <c r="W23" s="99"/>
      <c r="X23" s="99"/>
      <c r="Y23" s="99"/>
      <c r="Z23" s="99"/>
      <c r="AA23" s="99"/>
      <c r="AB23" s="99"/>
      <c r="AC23" s="99"/>
      <c r="AD23" s="99"/>
      <c r="AE23" s="228">
        <f>認定・制度判定シート!H10</f>
        <v>0</v>
      </c>
      <c r="AF23" s="228"/>
      <c r="AG23" s="228"/>
      <c r="AH23" s="99" t="s">
        <v>45</v>
      </c>
      <c r="AI23" s="99"/>
      <c r="AJ23" s="99"/>
      <c r="AK23" s="99"/>
    </row>
    <row r="24" spans="2:37" ht="17.45" customHeight="1">
      <c r="B24" s="88"/>
      <c r="C24" s="89"/>
      <c r="D24" s="89" t="s">
        <v>69</v>
      </c>
      <c r="E24" s="89"/>
      <c r="F24" s="89"/>
      <c r="G24" s="89"/>
      <c r="H24" s="89"/>
      <c r="I24" s="89"/>
      <c r="J24" s="96"/>
      <c r="K24" s="96"/>
      <c r="L24" s="96"/>
      <c r="M24" s="96"/>
      <c r="N24" s="96"/>
      <c r="O24" s="96"/>
      <c r="P24" s="96"/>
      <c r="Q24" s="96"/>
      <c r="R24" s="96"/>
      <c r="S24" s="90"/>
      <c r="U24" s="99"/>
      <c r="V24" s="99"/>
      <c r="W24" s="99"/>
      <c r="X24" s="99"/>
      <c r="Y24" s="99"/>
      <c r="Z24" s="99"/>
      <c r="AA24" s="99"/>
      <c r="AB24" s="99"/>
      <c r="AC24" s="99"/>
      <c r="AD24" s="99"/>
      <c r="AE24" s="99"/>
      <c r="AF24" s="99"/>
      <c r="AG24" s="99"/>
      <c r="AH24" s="99"/>
      <c r="AI24" s="99"/>
      <c r="AJ24" s="99"/>
      <c r="AK24" s="99"/>
    </row>
    <row r="25" spans="2:37" ht="17.45" customHeight="1">
      <c r="B25" s="88"/>
      <c r="C25" s="89"/>
      <c r="D25" s="89"/>
      <c r="E25" s="225" t="s">
        <v>70</v>
      </c>
      <c r="F25" s="225"/>
      <c r="G25" s="225"/>
      <c r="H25" s="225"/>
      <c r="I25" s="225"/>
      <c r="J25" s="226" t="s">
        <v>66</v>
      </c>
      <c r="K25" s="226"/>
      <c r="L25" s="96"/>
      <c r="M25" s="96" t="s">
        <v>65</v>
      </c>
      <c r="N25" s="104"/>
      <c r="O25" s="233">
        <f>認定・制度判定シート!H10</f>
        <v>0</v>
      </c>
      <c r="P25" s="233"/>
      <c r="Q25" s="233"/>
      <c r="R25" s="233"/>
      <c r="S25" s="90"/>
      <c r="U25" s="99" t="s">
        <v>38</v>
      </c>
      <c r="V25" s="99"/>
      <c r="W25" s="99"/>
      <c r="X25" s="99"/>
      <c r="Y25" s="99"/>
      <c r="Z25" s="99"/>
      <c r="AA25" s="99"/>
      <c r="AB25" s="99"/>
      <c r="AC25" s="99"/>
      <c r="AD25" s="99"/>
      <c r="AE25" s="99"/>
      <c r="AF25" s="99"/>
      <c r="AG25" s="99"/>
      <c r="AH25" s="99"/>
      <c r="AI25" s="99"/>
      <c r="AJ25" s="99"/>
      <c r="AK25" s="99"/>
    </row>
    <row r="26" spans="2:37" ht="17.45" customHeight="1">
      <c r="B26" s="88"/>
      <c r="C26" s="89"/>
      <c r="D26" s="89"/>
      <c r="E26" s="237" t="s">
        <v>71</v>
      </c>
      <c r="F26" s="237"/>
      <c r="G26" s="237"/>
      <c r="H26" s="237"/>
      <c r="I26" s="237"/>
      <c r="J26" s="226"/>
      <c r="K26" s="226"/>
      <c r="L26" s="96"/>
      <c r="M26" s="96"/>
      <c r="N26" s="96"/>
      <c r="O26" s="104"/>
      <c r="P26" s="104"/>
      <c r="Q26" s="104"/>
      <c r="R26" s="96"/>
      <c r="S26" s="90"/>
      <c r="U26" t="s">
        <v>39</v>
      </c>
    </row>
    <row r="27" spans="2:37" ht="17.45" customHeight="1">
      <c r="B27" s="88"/>
      <c r="C27" s="89"/>
      <c r="D27" s="89"/>
      <c r="E27" s="89" t="s">
        <v>72</v>
      </c>
      <c r="F27" s="89"/>
      <c r="G27" s="89"/>
      <c r="H27" s="89"/>
      <c r="I27" s="89"/>
      <c r="J27" s="96"/>
      <c r="K27" s="96"/>
      <c r="L27" s="96"/>
      <c r="M27" s="96"/>
      <c r="N27" s="236">
        <f>ROUNDDOWN(SUM(認定・制度判定シート!E7:E8)/1000,0)</f>
        <v>0</v>
      </c>
      <c r="O27" s="236"/>
      <c r="P27" s="236"/>
      <c r="Q27" s="236"/>
      <c r="R27" s="97" t="s">
        <v>84</v>
      </c>
      <c r="S27" s="90"/>
    </row>
    <row r="28" spans="2:37" ht="17.45" customHeight="1">
      <c r="B28" s="88"/>
      <c r="C28" s="89"/>
      <c r="D28" s="89"/>
      <c r="E28" s="89" t="s">
        <v>73</v>
      </c>
      <c r="F28" s="89"/>
      <c r="G28" s="89"/>
      <c r="H28" s="89"/>
      <c r="I28" s="89"/>
      <c r="J28" s="96"/>
      <c r="K28" s="96"/>
      <c r="L28" s="96"/>
      <c r="M28" s="96"/>
      <c r="N28" s="243">
        <f>ROUNDDOWN(SUM(認定・制度判定シート!E11:E12)/1000,0)</f>
        <v>0</v>
      </c>
      <c r="O28" s="243"/>
      <c r="P28" s="243"/>
      <c r="Q28" s="243"/>
      <c r="R28" s="97" t="s">
        <v>84</v>
      </c>
      <c r="S28" s="90"/>
      <c r="V28" s="235" t="s">
        <v>86</v>
      </c>
      <c r="W28" s="235"/>
      <c r="X28" s="235"/>
      <c r="Y28" s="235"/>
      <c r="Z28" s="235"/>
    </row>
    <row r="29" spans="2:37" ht="17.45" customHeight="1">
      <c r="B29" s="88"/>
      <c r="C29" s="89" t="s">
        <v>74</v>
      </c>
      <c r="D29" s="89"/>
      <c r="E29" s="89"/>
      <c r="F29" s="89"/>
      <c r="G29" s="89"/>
      <c r="H29" s="89"/>
      <c r="I29" s="89"/>
      <c r="J29" s="89"/>
      <c r="K29" s="89"/>
      <c r="L29" s="89"/>
      <c r="M29" s="89"/>
      <c r="N29" s="89"/>
      <c r="O29" s="89"/>
      <c r="P29" s="89"/>
      <c r="Q29" s="89"/>
      <c r="R29" s="89"/>
      <c r="S29" s="90"/>
    </row>
    <row r="30" spans="2:37" ht="17.45" customHeight="1">
      <c r="B30" s="88"/>
      <c r="C30" s="89"/>
      <c r="D30" s="238"/>
      <c r="E30" s="238"/>
      <c r="F30" s="238"/>
      <c r="G30" s="238"/>
      <c r="H30" s="238"/>
      <c r="I30" s="238"/>
      <c r="J30" s="238"/>
      <c r="K30" s="238"/>
      <c r="L30" s="238"/>
      <c r="M30" s="238"/>
      <c r="N30" s="238"/>
      <c r="O30" s="238"/>
      <c r="P30" s="238"/>
      <c r="Q30" s="238"/>
      <c r="R30" s="238"/>
      <c r="S30" s="90"/>
      <c r="V30" t="s">
        <v>40</v>
      </c>
    </row>
    <row r="31" spans="2:37" ht="17.45" customHeight="1">
      <c r="B31" s="92"/>
      <c r="C31" s="85"/>
      <c r="D31" s="239"/>
      <c r="E31" s="239"/>
      <c r="F31" s="239"/>
      <c r="G31" s="239"/>
      <c r="H31" s="239"/>
      <c r="I31" s="239"/>
      <c r="J31" s="239"/>
      <c r="K31" s="239"/>
      <c r="L31" s="239"/>
      <c r="M31" s="239"/>
      <c r="N31" s="239"/>
      <c r="O31" s="239"/>
      <c r="P31" s="239"/>
      <c r="Q31" s="239"/>
      <c r="R31" s="239"/>
      <c r="S31" s="91"/>
      <c r="AC31" t="s">
        <v>41</v>
      </c>
      <c r="AE31" s="221"/>
      <c r="AF31" s="221"/>
      <c r="AG31" s="221"/>
      <c r="AH31" s="221"/>
      <c r="AI31" s="221"/>
      <c r="AJ31" s="221"/>
    </row>
    <row r="32" spans="2:37" ht="17.45" customHeight="1">
      <c r="C32" s="84" t="s">
        <v>75</v>
      </c>
      <c r="AC32" t="s">
        <v>170</v>
      </c>
      <c r="AE32" s="221"/>
      <c r="AF32" s="221"/>
      <c r="AG32" s="221"/>
      <c r="AH32" s="221"/>
      <c r="AI32" s="221"/>
      <c r="AJ32" s="221"/>
    </row>
    <row r="33" spans="3:36" ht="17.45" customHeight="1">
      <c r="C33" s="84" t="s">
        <v>80</v>
      </c>
      <c r="D33" s="84" t="s">
        <v>83</v>
      </c>
      <c r="AC33" s="62" t="s">
        <v>42</v>
      </c>
      <c r="AD33" s="62"/>
      <c r="AE33" s="222"/>
      <c r="AF33" s="222"/>
      <c r="AG33" s="222"/>
      <c r="AH33" s="222"/>
      <c r="AI33" s="222"/>
      <c r="AJ33" s="222"/>
    </row>
    <row r="34" spans="3:36" ht="17.45" customHeight="1">
      <c r="C34" s="84" t="s">
        <v>81</v>
      </c>
      <c r="D34" s="231" t="s">
        <v>145</v>
      </c>
      <c r="E34" s="231"/>
      <c r="F34" s="231"/>
      <c r="G34" s="231"/>
      <c r="H34" s="231"/>
      <c r="I34" s="231"/>
      <c r="J34" s="231"/>
      <c r="K34" s="231"/>
      <c r="L34" s="231"/>
      <c r="M34" s="231"/>
      <c r="N34" s="231"/>
      <c r="O34" s="231"/>
      <c r="P34" s="231"/>
      <c r="Q34" s="231"/>
      <c r="R34" s="231"/>
    </row>
    <row r="35" spans="3:36" ht="17.45" customHeight="1">
      <c r="C35" s="93"/>
      <c r="D35" s="231"/>
      <c r="E35" s="231"/>
      <c r="F35" s="231"/>
      <c r="G35" s="231"/>
      <c r="H35" s="231"/>
      <c r="I35" s="231"/>
      <c r="J35" s="231"/>
      <c r="K35" s="231"/>
      <c r="L35" s="231"/>
      <c r="M35" s="231"/>
      <c r="N35" s="231"/>
      <c r="O35" s="231"/>
      <c r="P35" s="231"/>
      <c r="Q35" s="231"/>
      <c r="R35" s="231"/>
    </row>
    <row r="36" spans="3:36" ht="17.45" customHeight="1">
      <c r="D36" s="84" t="s">
        <v>76</v>
      </c>
    </row>
    <row r="37" spans="3:36" ht="17.45" customHeight="1">
      <c r="D37" s="84" t="s">
        <v>77</v>
      </c>
    </row>
    <row r="38" spans="3:36" ht="17.45" customHeight="1">
      <c r="D38" s="84" t="s">
        <v>78</v>
      </c>
    </row>
    <row r="39" spans="3:36" ht="17.45" customHeight="1">
      <c r="C39" s="84" t="s">
        <v>79</v>
      </c>
    </row>
    <row r="40" spans="3:36" ht="17.45" customHeight="1"/>
    <row r="41" spans="3:36" ht="17.45" customHeight="1"/>
    <row r="42" spans="3:36" ht="17.45" customHeight="1"/>
    <row r="43" spans="3:36" ht="17.45" customHeight="1"/>
    <row r="44" spans="3:36" ht="17.45" customHeight="1"/>
  </sheetData>
  <sheetProtection password="DC4D" sheet="1" objects="1" scenarios="1"/>
  <mergeCells count="44">
    <mergeCell ref="L6:Q6"/>
    <mergeCell ref="C2:R2"/>
    <mergeCell ref="U2:AK2"/>
    <mergeCell ref="M3:Q3"/>
    <mergeCell ref="D4:F4"/>
    <mergeCell ref="L5:Q5"/>
    <mergeCell ref="AI9:AK9"/>
    <mergeCell ref="U11:W11"/>
    <mergeCell ref="Z11:AB11"/>
    <mergeCell ref="AD11:AF11"/>
    <mergeCell ref="AI11:AK11"/>
    <mergeCell ref="L7:Q7"/>
    <mergeCell ref="C9:R13"/>
    <mergeCell ref="U9:W9"/>
    <mergeCell ref="Z9:AB9"/>
    <mergeCell ref="AD9:AF9"/>
    <mergeCell ref="AI16:AK16"/>
    <mergeCell ref="E18:F18"/>
    <mergeCell ref="G18:H19"/>
    <mergeCell ref="E19:F19"/>
    <mergeCell ref="U13:W13"/>
    <mergeCell ref="Z13:AB13"/>
    <mergeCell ref="AD13:AF13"/>
    <mergeCell ref="AI13:AK13"/>
    <mergeCell ref="C14:R14"/>
    <mergeCell ref="M15:Q15"/>
    <mergeCell ref="AE23:AG23"/>
    <mergeCell ref="E25:I25"/>
    <mergeCell ref="J25:K26"/>
    <mergeCell ref="E26:I26"/>
    <mergeCell ref="Z16:AB16"/>
    <mergeCell ref="D34:R35"/>
    <mergeCell ref="O25:R25"/>
    <mergeCell ref="M18:P18"/>
    <mergeCell ref="AA20:AC20"/>
    <mergeCell ref="K21:N21"/>
    <mergeCell ref="K23:N23"/>
    <mergeCell ref="AE31:AJ31"/>
    <mergeCell ref="AE32:AJ32"/>
    <mergeCell ref="AE33:AJ33"/>
    <mergeCell ref="V28:Z28"/>
    <mergeCell ref="N27:Q27"/>
    <mergeCell ref="N28:Q28"/>
    <mergeCell ref="D30:R31"/>
  </mergeCells>
  <phoneticPr fontId="4"/>
  <printOptions horizontalCentered="1"/>
  <pageMargins left="0.51181102362204722" right="0.31496062992125984" top="0.35433070866141736" bottom="0.35433070866141736" header="0.31496062992125984" footer="0.31496062992125984"/>
  <pageSetup paperSize="9" orientation="portrait" blackAndWhite="1"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K45"/>
  <sheetViews>
    <sheetView showGridLines="0" view="pageBreakPreview" zoomScaleNormal="100" zoomScaleSheetLayoutView="100" workbookViewId="0">
      <selection activeCell="AB22" sqref="AB22"/>
    </sheetView>
  </sheetViews>
  <sheetFormatPr defaultRowHeight="13.5"/>
  <cols>
    <col min="1" max="1" width="1.625" customWidth="1"/>
    <col min="2" max="17" width="4.875" customWidth="1"/>
    <col min="18" max="18" width="5.125" customWidth="1"/>
    <col min="19" max="26" width="4.875" customWidth="1"/>
    <col min="27" max="27" width="5.5" customWidth="1"/>
    <col min="28" max="35" width="4.875" customWidth="1"/>
    <col min="36" max="36" width="5.625" customWidth="1"/>
    <col min="37" max="37" width="4.875" customWidth="1"/>
  </cols>
  <sheetData>
    <row r="1" spans="3:37" ht="17.45" customHeight="1">
      <c r="L1" s="106" t="s">
        <v>137</v>
      </c>
      <c r="AE1" s="106" t="s">
        <v>138</v>
      </c>
    </row>
    <row r="2" spans="3:37" ht="17.45" customHeight="1">
      <c r="M2" t="s">
        <v>92</v>
      </c>
      <c r="AE2" t="s">
        <v>92</v>
      </c>
    </row>
    <row r="3" spans="3:37" ht="18.75">
      <c r="C3" s="247" t="s">
        <v>28</v>
      </c>
      <c r="D3" s="247"/>
      <c r="E3" s="247"/>
      <c r="F3" s="247"/>
      <c r="G3" s="247"/>
      <c r="H3" s="247"/>
      <c r="I3" s="247"/>
      <c r="J3" s="247"/>
      <c r="K3" s="247"/>
      <c r="L3" s="247"/>
      <c r="M3" s="247"/>
      <c r="N3" s="247"/>
      <c r="O3" s="247"/>
      <c r="P3" s="247"/>
      <c r="Q3" s="247"/>
      <c r="R3" s="247"/>
      <c r="S3" s="247"/>
      <c r="U3" s="247" t="s">
        <v>28</v>
      </c>
      <c r="V3" s="247"/>
      <c r="W3" s="247"/>
      <c r="X3" s="247"/>
      <c r="Y3" s="247"/>
      <c r="Z3" s="247"/>
      <c r="AA3" s="247"/>
      <c r="AB3" s="247"/>
      <c r="AC3" s="247"/>
      <c r="AD3" s="247"/>
      <c r="AE3" s="247"/>
      <c r="AF3" s="247"/>
      <c r="AG3" s="247"/>
      <c r="AH3" s="247"/>
      <c r="AI3" s="247"/>
      <c r="AJ3" s="247"/>
      <c r="AK3" s="247"/>
    </row>
    <row r="5" spans="3:37" ht="17.45" customHeight="1">
      <c r="O5" t="s">
        <v>31</v>
      </c>
      <c r="AG5" t="s">
        <v>31</v>
      </c>
    </row>
    <row r="6" spans="3:37" ht="17.45" customHeight="1">
      <c r="E6" s="61" t="s">
        <v>29</v>
      </c>
      <c r="M6" s="61" t="s">
        <v>30</v>
      </c>
      <c r="W6" s="61" t="s">
        <v>29</v>
      </c>
      <c r="AE6" s="61" t="s">
        <v>30</v>
      </c>
    </row>
    <row r="7" spans="3:37" ht="17.45" customHeight="1"/>
    <row r="8" spans="3:37" ht="17.45" customHeight="1">
      <c r="D8" t="s">
        <v>43</v>
      </c>
      <c r="K8" s="60"/>
      <c r="M8" t="s">
        <v>44</v>
      </c>
      <c r="V8" t="s">
        <v>43</v>
      </c>
      <c r="AC8" s="60"/>
      <c r="AE8" t="s">
        <v>44</v>
      </c>
    </row>
    <row r="9" spans="3:37" ht="17.45" customHeight="1">
      <c r="C9" s="99"/>
      <c r="D9" s="99"/>
      <c r="E9" s="99"/>
      <c r="F9" s="99"/>
      <c r="G9" s="99"/>
      <c r="H9" s="99"/>
      <c r="I9" s="99"/>
      <c r="J9" s="99"/>
      <c r="K9" s="100"/>
      <c r="L9" s="99"/>
      <c r="M9" s="99"/>
      <c r="N9" s="99"/>
      <c r="O9" s="99"/>
      <c r="P9" s="99"/>
      <c r="Q9" s="99"/>
      <c r="R9" s="99"/>
      <c r="S9" s="99"/>
      <c r="U9" s="99"/>
      <c r="V9" s="99"/>
      <c r="W9" s="99"/>
      <c r="X9" s="99"/>
      <c r="Y9" s="99"/>
      <c r="Z9" s="99"/>
      <c r="AA9" s="99"/>
      <c r="AB9" s="99"/>
      <c r="AC9" s="100"/>
      <c r="AD9" s="99"/>
      <c r="AE9" s="99"/>
      <c r="AF9" s="99"/>
      <c r="AG9" s="99"/>
      <c r="AH9" s="99"/>
      <c r="AI9" s="99"/>
      <c r="AJ9" s="99"/>
      <c r="AK9" s="99"/>
    </row>
    <row r="10" spans="3:37" ht="17.45" customHeight="1">
      <c r="C10" s="244" t="str">
        <f>認定・制度判定シート!D10</f>
        <v/>
      </c>
      <c r="D10" s="244"/>
      <c r="E10" s="244"/>
      <c r="F10" s="99" t="s">
        <v>46</v>
      </c>
      <c r="G10" s="99"/>
      <c r="H10" s="241">
        <f>ROUNDDOWN(認定・制度判定シート!E10/1000,0)</f>
        <v>0</v>
      </c>
      <c r="I10" s="241"/>
      <c r="J10" s="242"/>
      <c r="K10" s="100"/>
      <c r="L10" s="244" t="str">
        <f>認定・制度判定シート!D6</f>
        <v/>
      </c>
      <c r="M10" s="244"/>
      <c r="N10" s="244"/>
      <c r="O10" s="99" t="s">
        <v>133</v>
      </c>
      <c r="P10" s="99"/>
      <c r="Q10" s="250">
        <f>ROUNDDOWN(認定・制度判定シート!E6/1000,0)</f>
        <v>0</v>
      </c>
      <c r="R10" s="250"/>
      <c r="S10" s="250"/>
      <c r="U10" s="244">
        <f>認定・制度判定シート!K10</f>
        <v>-445</v>
      </c>
      <c r="V10" s="244"/>
      <c r="W10" s="244"/>
      <c r="Y10" s="99"/>
      <c r="Z10" s="241">
        <f>ROUNDDOWN(認定・制度判定シート!L10/1000,0)</f>
        <v>0</v>
      </c>
      <c r="AA10" s="241"/>
      <c r="AB10" s="242"/>
      <c r="AC10" s="100"/>
      <c r="AD10" s="244">
        <f>認定・制度判定シート!K6</f>
        <v>-75</v>
      </c>
      <c r="AE10" s="244"/>
      <c r="AF10" s="244"/>
      <c r="AH10" s="99"/>
      <c r="AI10" s="250">
        <f>ROUNDDOWN(認定・制度判定シート!L6/1000,0)</f>
        <v>0</v>
      </c>
      <c r="AJ10" s="250"/>
      <c r="AK10" s="250"/>
    </row>
    <row r="11" spans="3:37" ht="17.45" customHeight="1">
      <c r="C11" s="101"/>
      <c r="D11" s="101"/>
      <c r="E11" s="101"/>
      <c r="F11" s="99"/>
      <c r="G11" s="99"/>
      <c r="H11" s="99"/>
      <c r="I11" s="99"/>
      <c r="J11" s="99"/>
      <c r="K11" s="100"/>
      <c r="L11" s="101"/>
      <c r="M11" s="101"/>
      <c r="N11" s="101"/>
      <c r="O11" s="99"/>
      <c r="P11" s="99"/>
      <c r="Q11" s="101"/>
      <c r="R11" s="101"/>
      <c r="S11" s="101"/>
      <c r="U11" s="101"/>
      <c r="V11" s="101"/>
      <c r="W11" s="101"/>
      <c r="X11" s="99"/>
      <c r="Y11" s="99"/>
      <c r="Z11" s="99"/>
      <c r="AA11" s="99"/>
      <c r="AB11" s="99"/>
      <c r="AC11" s="100"/>
      <c r="AD11" s="101"/>
      <c r="AE11" s="101"/>
      <c r="AF11" s="101"/>
      <c r="AG11" s="99"/>
      <c r="AH11" s="99"/>
      <c r="AI11" s="101"/>
      <c r="AJ11" s="101"/>
      <c r="AK11" s="101"/>
    </row>
    <row r="12" spans="3:37" ht="17.45" customHeight="1">
      <c r="C12" s="244" t="str">
        <f>認定・制度判定シート!D11</f>
        <v/>
      </c>
      <c r="D12" s="244"/>
      <c r="E12" s="244"/>
      <c r="F12" s="99"/>
      <c r="G12" s="99"/>
      <c r="H12" s="241">
        <f>ROUNDDOWN(認定・制度判定シート!E11/1000,0)</f>
        <v>0</v>
      </c>
      <c r="I12" s="241"/>
      <c r="J12" s="242"/>
      <c r="K12" s="100"/>
      <c r="L12" s="244" t="str">
        <f>認定・制度判定シート!D7</f>
        <v/>
      </c>
      <c r="M12" s="244"/>
      <c r="N12" s="244"/>
      <c r="O12" s="99"/>
      <c r="P12" s="99"/>
      <c r="Q12" s="250">
        <f>ROUNDDOWN(認定・制度判定シート!E7/1000,0)</f>
        <v>0</v>
      </c>
      <c r="R12" s="250"/>
      <c r="S12" s="250"/>
      <c r="U12" s="244">
        <f>認定・制度判定シート!K11</f>
        <v>-415</v>
      </c>
      <c r="V12" s="244"/>
      <c r="W12" s="244"/>
      <c r="Y12" s="99"/>
      <c r="Z12" s="241">
        <f>ROUNDDOWN(認定・制度判定シート!L11/1000,0)</f>
        <v>0</v>
      </c>
      <c r="AA12" s="241"/>
      <c r="AB12" s="242"/>
      <c r="AC12" s="100"/>
      <c r="AD12" s="244">
        <f>認定・制度判定シート!K7</f>
        <v>-45</v>
      </c>
      <c r="AE12" s="244"/>
      <c r="AF12" s="244"/>
      <c r="AH12" s="136"/>
      <c r="AI12" s="250">
        <f>ROUNDDOWN(認定・制度判定シート!L7/1000,0)</f>
        <v>0</v>
      </c>
      <c r="AJ12" s="250"/>
      <c r="AK12" s="250"/>
    </row>
    <row r="13" spans="3:37" ht="17.45" customHeight="1">
      <c r="C13" s="101"/>
      <c r="D13" s="101"/>
      <c r="E13" s="101"/>
      <c r="F13" s="99" t="s">
        <v>47</v>
      </c>
      <c r="G13" s="99"/>
      <c r="H13" s="99"/>
      <c r="I13" s="99"/>
      <c r="J13" s="99"/>
      <c r="K13" s="100"/>
      <c r="L13" s="101"/>
      <c r="M13" s="101"/>
      <c r="N13" s="101"/>
      <c r="O13" s="99" t="s">
        <v>140</v>
      </c>
      <c r="P13" s="99"/>
      <c r="Q13" s="101"/>
      <c r="R13" s="101"/>
      <c r="S13" s="101"/>
      <c r="U13" s="101"/>
      <c r="V13" s="101"/>
      <c r="W13" s="101"/>
      <c r="X13" s="99"/>
      <c r="Y13" s="99"/>
      <c r="Z13" s="99"/>
      <c r="AA13" s="99"/>
      <c r="AB13" s="99"/>
      <c r="AC13" s="100"/>
      <c r="AD13" s="101"/>
      <c r="AE13" s="101"/>
      <c r="AF13" s="101"/>
      <c r="AG13" s="99"/>
      <c r="AH13" s="99"/>
      <c r="AI13" s="101"/>
      <c r="AJ13" s="101"/>
      <c r="AK13" s="101"/>
    </row>
    <row r="14" spans="3:37" ht="17.45" customHeight="1">
      <c r="C14" s="244" t="str">
        <f>認定・制度判定シート!D12</f>
        <v/>
      </c>
      <c r="D14" s="244"/>
      <c r="E14" s="244"/>
      <c r="F14" s="99"/>
      <c r="G14" s="99"/>
      <c r="H14" s="241">
        <f>ROUNDDOWN(認定・制度判定シート!E12/1000,0)</f>
        <v>0</v>
      </c>
      <c r="I14" s="241"/>
      <c r="J14" s="242"/>
      <c r="K14" s="100"/>
      <c r="L14" s="244" t="str">
        <f>認定・制度判定シート!D8</f>
        <v/>
      </c>
      <c r="M14" s="244"/>
      <c r="N14" s="244"/>
      <c r="O14" s="99"/>
      <c r="P14" s="99"/>
      <c r="Q14" s="250">
        <f>ROUNDDOWN(認定・制度判定シート!E8/1000,0)</f>
        <v>0</v>
      </c>
      <c r="R14" s="250"/>
      <c r="S14" s="250"/>
      <c r="U14" s="244">
        <f>認定・制度判定シート!K12</f>
        <v>-370</v>
      </c>
      <c r="V14" s="244"/>
      <c r="W14" s="244"/>
      <c r="X14" s="99"/>
      <c r="Y14" s="99"/>
      <c r="Z14" s="241">
        <f>ROUNDDOWN(認定・制度判定シート!L12/1000,0)</f>
        <v>0</v>
      </c>
      <c r="AA14" s="241"/>
      <c r="AB14" s="242"/>
      <c r="AC14" s="100"/>
      <c r="AD14" s="244" t="str">
        <f>認定・制度判定シート!K8</f>
        <v/>
      </c>
      <c r="AE14" s="244"/>
      <c r="AF14" s="244"/>
      <c r="AG14" s="99"/>
      <c r="AH14" s="99"/>
      <c r="AI14" s="250">
        <f>ROUNDDOWN(認定・制度判定シート!L8/1000,0)</f>
        <v>0</v>
      </c>
      <c r="AJ14" s="250"/>
      <c r="AK14" s="250"/>
    </row>
    <row r="15" spans="3:37" ht="17.45" customHeight="1">
      <c r="C15" s="102"/>
      <c r="D15" s="102"/>
      <c r="E15" s="102"/>
      <c r="F15" s="102"/>
      <c r="G15" s="102"/>
      <c r="H15" s="102"/>
      <c r="I15" s="102"/>
      <c r="J15" s="103"/>
      <c r="K15" s="100"/>
      <c r="L15" s="102"/>
      <c r="M15" s="102"/>
      <c r="N15" s="102"/>
      <c r="O15" s="102"/>
      <c r="P15" s="102"/>
      <c r="Q15" s="102"/>
      <c r="R15" s="102"/>
      <c r="S15" s="102"/>
      <c r="U15" s="102"/>
      <c r="V15" s="102"/>
      <c r="W15" s="102"/>
      <c r="X15" s="102"/>
      <c r="Y15" s="102"/>
      <c r="Z15" s="102"/>
      <c r="AA15" s="102"/>
      <c r="AB15" s="103"/>
      <c r="AC15" s="100"/>
      <c r="AD15" s="102"/>
      <c r="AE15" s="102"/>
      <c r="AF15" s="102"/>
      <c r="AG15" s="102"/>
      <c r="AH15" s="102"/>
      <c r="AI15" s="102"/>
      <c r="AJ15" s="102"/>
      <c r="AK15" s="102"/>
    </row>
    <row r="16" spans="3:37" ht="17.45" customHeight="1">
      <c r="C16" s="99"/>
      <c r="D16" s="99"/>
      <c r="E16" s="99"/>
      <c r="F16" s="99"/>
      <c r="G16" s="99"/>
      <c r="H16" s="134"/>
      <c r="I16" s="134"/>
      <c r="J16" s="134"/>
      <c r="K16" s="100"/>
      <c r="L16" s="99"/>
      <c r="M16" s="99"/>
      <c r="N16" s="99"/>
      <c r="O16" s="99"/>
      <c r="P16" s="99"/>
      <c r="Q16" s="134"/>
      <c r="R16" s="134"/>
      <c r="S16" s="134"/>
      <c r="U16" s="99"/>
      <c r="V16" s="99"/>
      <c r="W16" s="99"/>
      <c r="X16" s="99"/>
      <c r="Y16" s="99"/>
      <c r="Z16" s="134"/>
      <c r="AA16" s="134"/>
      <c r="AB16" s="134"/>
      <c r="AC16" s="100"/>
      <c r="AD16" s="99"/>
      <c r="AE16" s="99"/>
      <c r="AF16" s="99"/>
      <c r="AG16" s="99"/>
      <c r="AH16" s="99"/>
      <c r="AI16" s="134"/>
      <c r="AJ16" s="134"/>
      <c r="AK16" s="134"/>
    </row>
    <row r="17" spans="3:37" ht="17.45" customHeight="1">
      <c r="C17" s="99" t="s">
        <v>32</v>
      </c>
      <c r="D17" s="99"/>
      <c r="E17" s="99"/>
      <c r="F17" s="99"/>
      <c r="G17" s="99"/>
      <c r="H17" s="254">
        <f>ROUNDDOWN(認定・制度判定シート!E13/1000,0)</f>
        <v>0</v>
      </c>
      <c r="I17" s="254"/>
      <c r="J17" s="255"/>
      <c r="K17" s="100"/>
      <c r="L17" s="99" t="s">
        <v>32</v>
      </c>
      <c r="M17" s="99"/>
      <c r="N17" s="99"/>
      <c r="O17" s="99"/>
      <c r="P17" s="99"/>
      <c r="Q17" s="227">
        <f>ROUNDDOWN(認定・制度判定シート!E9/1000,0)</f>
        <v>0</v>
      </c>
      <c r="R17" s="227"/>
      <c r="S17" s="227"/>
      <c r="U17" s="99" t="s">
        <v>32</v>
      </c>
      <c r="V17" s="99"/>
      <c r="W17" s="99"/>
      <c r="X17" s="99" t="s">
        <v>46</v>
      </c>
      <c r="Y17" s="99"/>
      <c r="Z17" s="227">
        <f>ROUNDDOWN(認定・制度判定シート!L13/1000,0)</f>
        <v>0</v>
      </c>
      <c r="AA17" s="227"/>
      <c r="AB17" s="240"/>
      <c r="AC17" s="100"/>
      <c r="AD17" s="99" t="s">
        <v>32</v>
      </c>
      <c r="AE17" s="99"/>
      <c r="AF17" s="99"/>
      <c r="AG17" s="99" t="s">
        <v>133</v>
      </c>
      <c r="AH17" s="99"/>
      <c r="AI17" s="227">
        <f>ROUNDDOWN(認定・制度判定シート!L9/1000,0)</f>
        <v>0</v>
      </c>
      <c r="AJ17" s="227"/>
      <c r="AK17" s="227"/>
    </row>
    <row r="18" spans="3:37" ht="17.45" customHeight="1">
      <c r="C18" s="99"/>
      <c r="D18" s="99"/>
      <c r="E18" s="99"/>
      <c r="F18" s="99"/>
      <c r="G18" s="99"/>
      <c r="H18" s="99"/>
      <c r="I18" s="99"/>
      <c r="J18" s="99"/>
      <c r="K18" s="100"/>
      <c r="L18" s="99"/>
      <c r="M18" s="99"/>
      <c r="N18" s="99"/>
      <c r="O18" s="99"/>
      <c r="P18" s="99"/>
      <c r="Q18" s="99"/>
      <c r="R18" s="99"/>
      <c r="S18" s="99"/>
      <c r="U18" s="99"/>
      <c r="V18" s="99"/>
      <c r="W18" s="99"/>
      <c r="X18" s="99"/>
      <c r="Y18" s="99"/>
      <c r="Z18" s="99"/>
      <c r="AA18" s="99"/>
      <c r="AB18" s="99"/>
      <c r="AC18" s="100"/>
      <c r="AD18" s="99"/>
      <c r="AE18" s="99"/>
      <c r="AF18" s="99"/>
      <c r="AG18" s="99"/>
      <c r="AH18" s="99"/>
      <c r="AI18" s="99"/>
      <c r="AJ18" s="99"/>
      <c r="AK18" s="99"/>
    </row>
    <row r="19" spans="3:37" ht="17.45" customHeight="1">
      <c r="C19" s="99" t="s">
        <v>33</v>
      </c>
      <c r="D19" s="99"/>
      <c r="E19" s="99"/>
      <c r="F19" s="99"/>
      <c r="G19" s="99"/>
      <c r="H19" s="99"/>
      <c r="I19" s="99"/>
      <c r="J19" s="99"/>
      <c r="K19" s="99"/>
      <c r="L19" s="99"/>
      <c r="M19" s="99"/>
      <c r="N19" s="99"/>
      <c r="O19" s="99"/>
      <c r="P19" s="99"/>
      <c r="Q19" s="99"/>
      <c r="R19" s="99"/>
      <c r="S19" s="99"/>
      <c r="U19" s="99" t="s">
        <v>136</v>
      </c>
      <c r="V19" s="99"/>
      <c r="W19" s="99"/>
      <c r="X19" s="99"/>
      <c r="Y19" s="99"/>
      <c r="Z19" s="99"/>
      <c r="AA19" s="99"/>
      <c r="AB19" s="99"/>
      <c r="AC19" s="99"/>
      <c r="AD19" s="99"/>
      <c r="AE19" s="99"/>
      <c r="AF19" s="99"/>
      <c r="AG19" s="99"/>
      <c r="AH19" s="99"/>
      <c r="AI19" s="99"/>
      <c r="AJ19" s="99"/>
      <c r="AK19" s="99"/>
    </row>
    <row r="20" spans="3:37" ht="17.45" customHeight="1">
      <c r="C20" s="99" t="s">
        <v>34</v>
      </c>
      <c r="D20" s="99"/>
      <c r="E20" s="99"/>
      <c r="F20" s="99"/>
      <c r="G20" s="99"/>
      <c r="H20" s="99"/>
      <c r="I20" s="99"/>
      <c r="J20" s="99"/>
      <c r="K20" s="99"/>
      <c r="L20" s="99"/>
      <c r="M20" s="99"/>
      <c r="N20" s="99"/>
      <c r="O20" s="99"/>
      <c r="P20" s="99"/>
      <c r="Q20" s="99"/>
      <c r="R20" s="99"/>
      <c r="S20" s="99"/>
      <c r="U20" s="99"/>
      <c r="V20" s="99"/>
      <c r="W20" s="99"/>
      <c r="X20" s="99"/>
      <c r="Y20" s="99"/>
      <c r="Z20" s="99"/>
      <c r="AA20" s="99"/>
      <c r="AB20" s="99"/>
      <c r="AC20" s="99"/>
      <c r="AD20" s="99"/>
      <c r="AE20" s="99"/>
      <c r="AF20" s="99"/>
      <c r="AG20" s="99"/>
      <c r="AH20" s="99"/>
      <c r="AI20" s="99"/>
      <c r="AJ20" s="99"/>
      <c r="AK20" s="99"/>
    </row>
    <row r="21" spans="3:37" ht="17.45" customHeight="1">
      <c r="C21" s="99" t="s">
        <v>35</v>
      </c>
      <c r="D21" s="99"/>
      <c r="E21" s="99"/>
      <c r="F21" s="99"/>
      <c r="G21" s="99"/>
      <c r="H21" s="99"/>
      <c r="I21" s="228">
        <f>認定・制度判定シート!H9</f>
        <v>0</v>
      </c>
      <c r="J21" s="228"/>
      <c r="K21" s="228"/>
      <c r="L21" s="99" t="s">
        <v>135</v>
      </c>
      <c r="M21" s="99"/>
      <c r="N21" s="99"/>
      <c r="O21" s="99"/>
      <c r="P21" s="99"/>
      <c r="Q21" s="99"/>
      <c r="R21" s="99"/>
      <c r="S21" s="99"/>
      <c r="U21" s="99" t="s">
        <v>35</v>
      </c>
      <c r="V21" s="99"/>
      <c r="W21" s="99"/>
      <c r="X21" s="99"/>
      <c r="Y21" s="99"/>
      <c r="Z21" s="99"/>
      <c r="AA21" s="228" t="str">
        <f>認定・制度判定シート!O9</f>
        <v/>
      </c>
      <c r="AB21" s="228"/>
      <c r="AC21" s="228"/>
      <c r="AD21" s="99" t="s">
        <v>135</v>
      </c>
      <c r="AE21" s="99"/>
      <c r="AF21" s="99"/>
      <c r="AG21" s="99"/>
      <c r="AH21" s="99"/>
      <c r="AI21" s="99"/>
      <c r="AJ21" s="99"/>
      <c r="AK21" s="99"/>
    </row>
    <row r="22" spans="3:37" ht="17.45" customHeight="1">
      <c r="C22" s="99"/>
      <c r="D22" s="99"/>
      <c r="E22" s="99"/>
      <c r="F22" s="99"/>
      <c r="G22" s="99"/>
      <c r="H22" s="99"/>
      <c r="I22" s="99"/>
      <c r="J22" s="99"/>
      <c r="K22" s="99"/>
      <c r="L22" s="99"/>
      <c r="M22" s="99"/>
      <c r="N22" s="99"/>
      <c r="O22" s="99"/>
      <c r="P22" s="99"/>
      <c r="Q22" s="99"/>
      <c r="R22" s="99"/>
      <c r="S22" s="99"/>
      <c r="U22" s="99"/>
      <c r="V22" s="99"/>
      <c r="W22" s="99"/>
      <c r="X22" s="99"/>
      <c r="Y22" s="99"/>
      <c r="Z22" s="99"/>
      <c r="AA22" s="99"/>
      <c r="AB22" s="99"/>
      <c r="AC22" s="99"/>
      <c r="AD22" s="99"/>
      <c r="AE22" s="99"/>
      <c r="AF22" s="99"/>
      <c r="AG22" s="99"/>
      <c r="AH22" s="99"/>
      <c r="AI22" s="99"/>
      <c r="AJ22" s="99"/>
      <c r="AK22" s="99"/>
    </row>
    <row r="23" spans="3:37" ht="17.45" customHeight="1">
      <c r="C23" s="99" t="s">
        <v>36</v>
      </c>
      <c r="D23" s="99"/>
      <c r="E23" s="99"/>
      <c r="F23" s="99"/>
      <c r="G23" s="99"/>
      <c r="H23" s="99"/>
      <c r="I23" s="99"/>
      <c r="J23" s="99"/>
      <c r="K23" s="99"/>
      <c r="L23" s="99"/>
      <c r="M23" s="99"/>
      <c r="N23" s="99"/>
      <c r="O23" s="99"/>
      <c r="P23" s="99"/>
      <c r="Q23" s="99"/>
      <c r="R23" s="99"/>
      <c r="S23" s="99"/>
      <c r="U23" s="135" t="s">
        <v>142</v>
      </c>
      <c r="V23" s="99"/>
      <c r="W23" s="99"/>
      <c r="X23" s="99"/>
      <c r="Y23" s="99"/>
      <c r="Z23" s="99"/>
      <c r="AA23" s="99"/>
      <c r="AB23" s="99"/>
      <c r="AC23" s="99"/>
      <c r="AD23" s="99"/>
      <c r="AE23" s="99"/>
      <c r="AF23" s="99"/>
      <c r="AG23" s="99"/>
      <c r="AH23" s="99"/>
      <c r="AI23" s="99"/>
      <c r="AJ23" s="99"/>
      <c r="AK23" s="99"/>
    </row>
    <row r="24" spans="3:37" ht="17.45" customHeight="1">
      <c r="C24" s="99" t="s">
        <v>37</v>
      </c>
      <c r="D24" s="99"/>
      <c r="E24" s="99"/>
      <c r="F24" s="99"/>
      <c r="G24" s="99"/>
      <c r="H24" s="99"/>
      <c r="I24" s="99"/>
      <c r="J24" s="99"/>
      <c r="K24" s="99"/>
      <c r="L24" s="99"/>
      <c r="M24" s="228">
        <f>認定・制度判定シート!H10</f>
        <v>0</v>
      </c>
      <c r="N24" s="228"/>
      <c r="O24" s="228"/>
      <c r="P24" s="99" t="s">
        <v>135</v>
      </c>
      <c r="Q24" s="99"/>
      <c r="R24" s="99"/>
      <c r="S24" s="99"/>
      <c r="U24" s="99" t="s">
        <v>134</v>
      </c>
      <c r="V24" s="99"/>
      <c r="W24" s="99"/>
      <c r="X24" s="99"/>
      <c r="Y24" s="99"/>
      <c r="Z24" s="99"/>
      <c r="AA24" s="99"/>
      <c r="AB24" s="99"/>
      <c r="AC24" s="99"/>
      <c r="AD24" s="99"/>
      <c r="AE24" s="253"/>
      <c r="AF24" s="253"/>
      <c r="AG24" s="253"/>
      <c r="AH24" s="99"/>
      <c r="AI24" s="99"/>
      <c r="AJ24" s="99"/>
      <c r="AK24" s="99"/>
    </row>
    <row r="25" spans="3:37" ht="17.45" customHeight="1">
      <c r="C25" s="99"/>
      <c r="D25" s="99"/>
      <c r="E25" s="99"/>
      <c r="F25" s="99"/>
      <c r="G25" s="99"/>
      <c r="H25" s="99"/>
      <c r="I25" s="99"/>
      <c r="J25" s="99"/>
      <c r="K25" s="99"/>
      <c r="L25" s="99"/>
      <c r="M25" s="99"/>
      <c r="N25" s="99"/>
      <c r="O25" s="99"/>
      <c r="P25" s="99"/>
      <c r="Q25" s="99"/>
      <c r="R25" s="99"/>
      <c r="S25" s="99"/>
      <c r="U25" s="99"/>
      <c r="V25" s="99"/>
      <c r="W25" s="99"/>
      <c r="X25" s="99"/>
      <c r="Y25" s="99"/>
      <c r="Z25" s="99"/>
      <c r="AA25" s="99"/>
      <c r="AB25" s="99"/>
      <c r="AC25" s="99"/>
      <c r="AD25" s="99"/>
      <c r="AE25" s="99"/>
      <c r="AF25" s="99"/>
      <c r="AG25" s="99"/>
      <c r="AH25" s="99"/>
      <c r="AI25" s="99"/>
      <c r="AJ25" s="99"/>
      <c r="AK25" s="99"/>
    </row>
    <row r="26" spans="3:37" ht="17.45" customHeight="1">
      <c r="C26" t="s">
        <v>38</v>
      </c>
      <c r="U26" t="s">
        <v>38</v>
      </c>
    </row>
    <row r="27" spans="3:37" ht="17.45" customHeight="1">
      <c r="C27" t="s">
        <v>39</v>
      </c>
      <c r="U27" t="s">
        <v>39</v>
      </c>
    </row>
    <row r="28" spans="3:37" ht="17.45" customHeight="1"/>
    <row r="29" spans="3:37" ht="17.45" customHeight="1">
      <c r="D29" s="235" t="s">
        <v>86</v>
      </c>
      <c r="E29" s="235"/>
      <c r="F29" s="235"/>
      <c r="G29" s="235"/>
      <c r="H29" s="235"/>
      <c r="V29" s="235" t="s">
        <v>86</v>
      </c>
      <c r="W29" s="235"/>
      <c r="X29" s="235"/>
      <c r="Y29" s="235"/>
      <c r="Z29" s="235"/>
    </row>
    <row r="30" spans="3:37" ht="17.45" customHeight="1"/>
    <row r="31" spans="3:37" ht="17.45" customHeight="1">
      <c r="D31" t="s">
        <v>40</v>
      </c>
      <c r="V31" t="s">
        <v>40</v>
      </c>
    </row>
    <row r="32" spans="3:37" ht="17.45" customHeight="1">
      <c r="K32" t="s">
        <v>41</v>
      </c>
      <c r="M32" s="221"/>
      <c r="N32" s="221"/>
      <c r="O32" s="221"/>
      <c r="P32" s="221"/>
      <c r="Q32" s="221"/>
      <c r="R32" s="221"/>
      <c r="AC32" t="s">
        <v>41</v>
      </c>
      <c r="AE32" s="221"/>
      <c r="AF32" s="221"/>
      <c r="AG32" s="221"/>
      <c r="AH32" s="221"/>
      <c r="AI32" s="221"/>
      <c r="AJ32" s="221"/>
    </row>
    <row r="33" spans="11:36" ht="17.45" customHeight="1">
      <c r="K33" t="s">
        <v>170</v>
      </c>
      <c r="M33" s="221"/>
      <c r="N33" s="221"/>
      <c r="O33" s="221"/>
      <c r="P33" s="221"/>
      <c r="Q33" s="221"/>
      <c r="R33" s="221"/>
      <c r="AC33" t="s">
        <v>170</v>
      </c>
      <c r="AE33" s="221"/>
      <c r="AF33" s="221"/>
      <c r="AG33" s="221"/>
      <c r="AH33" s="221"/>
      <c r="AI33" s="221"/>
      <c r="AJ33" s="221"/>
    </row>
    <row r="34" spans="11:36" ht="17.45" customHeight="1">
      <c r="K34" s="62" t="s">
        <v>42</v>
      </c>
      <c r="L34" s="62"/>
      <c r="M34" s="222"/>
      <c r="N34" s="222"/>
      <c r="O34" s="222"/>
      <c r="P34" s="222"/>
      <c r="Q34" s="222"/>
      <c r="R34" s="222"/>
      <c r="AC34" s="62" t="s">
        <v>42</v>
      </c>
      <c r="AD34" s="62"/>
      <c r="AE34" s="222"/>
      <c r="AF34" s="222"/>
      <c r="AG34" s="222"/>
      <c r="AH34" s="222"/>
      <c r="AI34" s="222"/>
      <c r="AJ34" s="222"/>
    </row>
    <row r="35" spans="11:36" ht="17.45" customHeight="1"/>
    <row r="36" spans="11:36" ht="17.45" customHeight="1"/>
    <row r="37" spans="11:36" ht="17.45" customHeight="1"/>
    <row r="38" spans="11:36" ht="17.45" customHeight="1"/>
    <row r="39" spans="11:36" ht="17.45" customHeight="1"/>
    <row r="40" spans="11:36" ht="17.45" customHeight="1"/>
    <row r="41" spans="11:36" ht="17.45" customHeight="1"/>
    <row r="42" spans="11:36" ht="17.45" customHeight="1"/>
    <row r="43" spans="11:36" ht="17.45" customHeight="1"/>
    <row r="44" spans="11:36" ht="17.45" customHeight="1"/>
    <row r="45" spans="11:36" ht="17.45" customHeight="1"/>
  </sheetData>
  <sheetProtection password="DC4D" sheet="1" objects="1" scenarios="1"/>
  <mergeCells count="42">
    <mergeCell ref="C3:S3"/>
    <mergeCell ref="C10:E10"/>
    <mergeCell ref="H10:J10"/>
    <mergeCell ref="L10:N10"/>
    <mergeCell ref="Q10:S10"/>
    <mergeCell ref="C12:E12"/>
    <mergeCell ref="H12:J12"/>
    <mergeCell ref="L12:N12"/>
    <mergeCell ref="Q12:S12"/>
    <mergeCell ref="H17:J17"/>
    <mergeCell ref="Q17:S17"/>
    <mergeCell ref="C14:E14"/>
    <mergeCell ref="H14:J14"/>
    <mergeCell ref="L14:N14"/>
    <mergeCell ref="Q14:S14"/>
    <mergeCell ref="M34:R34"/>
    <mergeCell ref="D29:H29"/>
    <mergeCell ref="M32:R32"/>
    <mergeCell ref="M33:R33"/>
    <mergeCell ref="I21:K21"/>
    <mergeCell ref="M24:O24"/>
    <mergeCell ref="U3:AK3"/>
    <mergeCell ref="U10:W10"/>
    <mergeCell ref="Z10:AB10"/>
    <mergeCell ref="AD10:AF10"/>
    <mergeCell ref="AI10:AK10"/>
    <mergeCell ref="U12:W12"/>
    <mergeCell ref="Z12:AB12"/>
    <mergeCell ref="AD12:AF12"/>
    <mergeCell ref="AI12:AK12"/>
    <mergeCell ref="U14:W14"/>
    <mergeCell ref="Z14:AB14"/>
    <mergeCell ref="AD14:AF14"/>
    <mergeCell ref="AI14:AK14"/>
    <mergeCell ref="AE32:AJ32"/>
    <mergeCell ref="AE33:AJ33"/>
    <mergeCell ref="AE34:AJ34"/>
    <mergeCell ref="Z17:AB17"/>
    <mergeCell ref="AI17:AK17"/>
    <mergeCell ref="AA21:AC21"/>
    <mergeCell ref="AE24:AG24"/>
    <mergeCell ref="V29:Z29"/>
  </mergeCells>
  <phoneticPr fontId="4"/>
  <printOptions horizontalCentered="1"/>
  <pageMargins left="0.51181102362204722" right="0.31496062992125984" top="0.35433070866141736" bottom="0.35433070866141736" header="0.31496062992125984" footer="0.31496062992125984"/>
  <pageSetup paperSize="9" orientation="portrait" blackAndWhite="1" r:id="rId1"/>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pageSetUpPr fitToPage="1"/>
  </sheetPr>
  <dimension ref="A1:M16"/>
  <sheetViews>
    <sheetView showGridLines="0" showRowColHeaders="0" showRuler="0" view="pageLayout" zoomScaleNormal="100" zoomScaleSheetLayoutView="100" workbookViewId="0">
      <selection activeCell="G6" sqref="G6"/>
    </sheetView>
  </sheetViews>
  <sheetFormatPr defaultColWidth="18.625" defaultRowHeight="26.25" customHeight="1"/>
  <cols>
    <col min="1" max="1" width="4.75" style="107" customWidth="1"/>
    <col min="2" max="2" width="18.75" style="108" customWidth="1"/>
    <col min="3" max="5" width="15.625" style="107" customWidth="1"/>
    <col min="6" max="6" width="7.625" style="107" customWidth="1"/>
    <col min="7" max="7" width="20.375" style="107" customWidth="1"/>
    <col min="8" max="8" width="11.625" style="107" bestFit="1" customWidth="1"/>
    <col min="9" max="9" width="27.875" style="107" customWidth="1"/>
    <col min="10" max="10" width="0.875" style="107" customWidth="1"/>
    <col min="11" max="11" width="27.875" style="109" customWidth="1"/>
    <col min="12" max="12" width="0.875" style="107" customWidth="1"/>
    <col min="13" max="13" width="27.875" style="107" customWidth="1"/>
    <col min="14" max="16384" width="18.625" style="107"/>
  </cols>
  <sheetData>
    <row r="1" spans="1:13" ht="26.25" customHeight="1" thickTop="1">
      <c r="F1" s="109"/>
      <c r="G1" s="109"/>
      <c r="H1" s="110" t="s">
        <v>96</v>
      </c>
      <c r="I1" s="111" t="s">
        <v>97</v>
      </c>
      <c r="J1" s="112"/>
      <c r="K1" s="111" t="s">
        <v>98</v>
      </c>
      <c r="M1" s="113" t="s">
        <v>99</v>
      </c>
    </row>
    <row r="2" spans="1:13" ht="21" customHeight="1">
      <c r="F2" s="109"/>
      <c r="G2" s="109"/>
      <c r="H2" s="110" t="s">
        <v>100</v>
      </c>
      <c r="I2" s="114" t="s">
        <v>101</v>
      </c>
      <c r="J2" s="112" t="s">
        <v>102</v>
      </c>
      <c r="K2" s="114" t="s">
        <v>103</v>
      </c>
      <c r="M2" s="115" t="s">
        <v>104</v>
      </c>
    </row>
    <row r="3" spans="1:13" ht="21" customHeight="1">
      <c r="F3" s="109"/>
      <c r="G3" s="109"/>
      <c r="H3" s="110" t="s">
        <v>105</v>
      </c>
      <c r="I3" s="116" t="s">
        <v>106</v>
      </c>
      <c r="J3" s="109"/>
      <c r="K3" s="116" t="s">
        <v>148</v>
      </c>
      <c r="M3" s="115" t="s">
        <v>106</v>
      </c>
    </row>
    <row r="4" spans="1:13" ht="63">
      <c r="C4" s="256"/>
      <c r="D4" s="256"/>
      <c r="E4" s="256"/>
      <c r="F4" s="257"/>
      <c r="G4" s="257"/>
      <c r="H4" s="110" t="s">
        <v>107</v>
      </c>
      <c r="I4" s="117" t="s">
        <v>108</v>
      </c>
      <c r="J4" s="118"/>
      <c r="K4" s="119" t="s">
        <v>109</v>
      </c>
      <c r="M4" s="120" t="s">
        <v>110</v>
      </c>
    </row>
    <row r="5" spans="1:13" ht="19.149999999999999" customHeight="1">
      <c r="C5" s="121"/>
      <c r="D5" s="121"/>
      <c r="E5" s="121"/>
      <c r="F5" s="122"/>
      <c r="G5" s="122"/>
      <c r="H5" s="110" t="s">
        <v>111</v>
      </c>
      <c r="I5" s="116" t="s">
        <v>112</v>
      </c>
      <c r="J5" s="109"/>
      <c r="K5" s="116" t="s">
        <v>113</v>
      </c>
      <c r="M5" s="115" t="s">
        <v>112</v>
      </c>
    </row>
    <row r="6" spans="1:13" ht="19.149999999999999" customHeight="1">
      <c r="C6" s="121"/>
      <c r="D6" s="121"/>
      <c r="E6" s="121"/>
      <c r="F6" s="122"/>
      <c r="G6" s="122"/>
      <c r="H6" s="110" t="s">
        <v>114</v>
      </c>
      <c r="I6" s="123" t="s">
        <v>115</v>
      </c>
      <c r="J6" s="124"/>
      <c r="K6" s="123" t="s">
        <v>116</v>
      </c>
      <c r="M6" s="125" t="s">
        <v>115</v>
      </c>
    </row>
    <row r="7" spans="1:13" ht="19.149999999999999" customHeight="1">
      <c r="F7" s="109"/>
      <c r="G7" s="109"/>
      <c r="H7" s="110" t="s">
        <v>117</v>
      </c>
      <c r="I7" s="126" t="s">
        <v>118</v>
      </c>
      <c r="J7" s="124"/>
      <c r="K7" s="126" t="s">
        <v>150</v>
      </c>
      <c r="M7" s="127" t="s">
        <v>118</v>
      </c>
    </row>
    <row r="8" spans="1:13" s="129" customFormat="1" ht="19.149999999999999" customHeight="1">
      <c r="A8" s="258" t="s">
        <v>119</v>
      </c>
      <c r="B8" s="258"/>
      <c r="C8" s="259" t="s">
        <v>120</v>
      </c>
      <c r="D8" s="261" t="s">
        <v>121</v>
      </c>
      <c r="E8" s="261" t="s">
        <v>131</v>
      </c>
      <c r="F8" s="262" t="s">
        <v>122</v>
      </c>
      <c r="G8" s="263"/>
      <c r="H8" s="263"/>
      <c r="I8" s="128" t="s">
        <v>123</v>
      </c>
      <c r="J8" s="124"/>
      <c r="K8" s="128" t="s">
        <v>123</v>
      </c>
      <c r="M8" s="127" t="s">
        <v>123</v>
      </c>
    </row>
    <row r="9" spans="1:13" s="129" customFormat="1" ht="19.149999999999999" customHeight="1">
      <c r="A9" s="258"/>
      <c r="B9" s="259"/>
      <c r="C9" s="260"/>
      <c r="D9" s="260"/>
      <c r="E9" s="260"/>
      <c r="F9" s="264" t="s">
        <v>124</v>
      </c>
      <c r="G9" s="265"/>
      <c r="H9" s="130" t="s">
        <v>125</v>
      </c>
      <c r="I9" s="131" t="s">
        <v>126</v>
      </c>
      <c r="J9" s="124"/>
      <c r="K9" s="131" t="s">
        <v>126</v>
      </c>
      <c r="M9" s="127" t="s">
        <v>126</v>
      </c>
    </row>
    <row r="10" spans="1:13" s="129" customFormat="1" ht="27" customHeight="1">
      <c r="A10" s="273" t="s">
        <v>129</v>
      </c>
      <c r="B10" s="132" t="s">
        <v>151</v>
      </c>
      <c r="C10" s="275" t="s">
        <v>160</v>
      </c>
      <c r="D10" s="285" t="s">
        <v>155</v>
      </c>
      <c r="E10" s="277" t="s">
        <v>159</v>
      </c>
      <c r="F10" s="287" t="s">
        <v>130</v>
      </c>
      <c r="G10" s="288"/>
      <c r="H10" s="271" t="s">
        <v>127</v>
      </c>
      <c r="I10" s="154" t="s">
        <v>153</v>
      </c>
      <c r="J10" s="139"/>
      <c r="K10" s="154" t="s">
        <v>154</v>
      </c>
      <c r="L10" s="140"/>
      <c r="M10" s="155" t="s">
        <v>154</v>
      </c>
    </row>
    <row r="11" spans="1:13" s="129" customFormat="1" ht="27" customHeight="1">
      <c r="A11" s="274"/>
      <c r="B11" s="149" t="s">
        <v>171</v>
      </c>
      <c r="C11" s="276"/>
      <c r="D11" s="286"/>
      <c r="E11" s="278"/>
      <c r="F11" s="289"/>
      <c r="G11" s="290"/>
      <c r="H11" s="272"/>
      <c r="I11" s="144">
        <v>1.4E-2</v>
      </c>
      <c r="J11" s="139"/>
      <c r="K11" s="144">
        <v>1.4E-2</v>
      </c>
      <c r="L11" s="140"/>
      <c r="M11" s="145">
        <v>1.4E-2</v>
      </c>
    </row>
    <row r="12" spans="1:13" ht="27" customHeight="1">
      <c r="A12" s="279" t="s">
        <v>147</v>
      </c>
      <c r="B12" s="133" t="s">
        <v>151</v>
      </c>
      <c r="C12" s="275" t="s">
        <v>160</v>
      </c>
      <c r="D12" s="285" t="s">
        <v>156</v>
      </c>
      <c r="E12" s="281" t="s">
        <v>158</v>
      </c>
      <c r="F12" s="291" t="s">
        <v>163</v>
      </c>
      <c r="G12" s="292"/>
      <c r="H12" s="283" t="s">
        <v>128</v>
      </c>
      <c r="I12" s="141" t="s">
        <v>201</v>
      </c>
      <c r="J12" s="142"/>
      <c r="K12" s="157" t="s">
        <v>201</v>
      </c>
      <c r="L12" s="143"/>
      <c r="M12" s="158" t="s">
        <v>201</v>
      </c>
    </row>
    <row r="13" spans="1:13" ht="27" customHeight="1">
      <c r="A13" s="280"/>
      <c r="B13" s="149" t="s">
        <v>172</v>
      </c>
      <c r="C13" s="276"/>
      <c r="D13" s="286"/>
      <c r="E13" s="282"/>
      <c r="F13" s="293"/>
      <c r="G13" s="294"/>
      <c r="H13" s="284"/>
      <c r="I13" s="156" t="s">
        <v>157</v>
      </c>
      <c r="J13" s="146"/>
      <c r="K13" s="147" t="s">
        <v>161</v>
      </c>
      <c r="L13" s="148"/>
      <c r="M13" s="159" t="s">
        <v>157</v>
      </c>
    </row>
    <row r="14" spans="1:13" s="138" customFormat="1" ht="19.149999999999999" customHeight="1">
      <c r="A14" s="151"/>
      <c r="B14" s="266" t="s">
        <v>162</v>
      </c>
      <c r="C14" s="266"/>
      <c r="D14" s="266"/>
      <c r="E14" s="266"/>
      <c r="F14" s="266"/>
      <c r="G14" s="266"/>
      <c r="H14" s="266"/>
      <c r="I14" s="266"/>
      <c r="J14" s="266"/>
      <c r="K14" s="266"/>
      <c r="L14" s="266"/>
      <c r="M14" s="266"/>
    </row>
    <row r="15" spans="1:13" s="138" customFormat="1" ht="19.149999999999999" customHeight="1">
      <c r="A15" s="267" t="s">
        <v>165</v>
      </c>
      <c r="B15" s="267"/>
      <c r="C15" s="150"/>
      <c r="D15" s="150"/>
      <c r="E15" s="150"/>
      <c r="F15" s="268" t="s">
        <v>166</v>
      </c>
      <c r="G15" s="269"/>
      <c r="H15" s="270" t="s">
        <v>164</v>
      </c>
      <c r="I15" s="270"/>
      <c r="J15" s="270"/>
      <c r="K15" s="270"/>
      <c r="L15" s="270"/>
      <c r="M15" s="270"/>
    </row>
    <row r="16" spans="1:13" s="138" customFormat="1" ht="260.25" customHeight="1">
      <c r="A16" s="137"/>
      <c r="B16" s="150"/>
      <c r="C16" s="150"/>
      <c r="D16" s="150"/>
      <c r="E16" s="150"/>
      <c r="F16" s="152"/>
      <c r="G16" s="150"/>
      <c r="H16" s="150"/>
      <c r="I16" s="150"/>
      <c r="J16" s="150"/>
      <c r="K16" s="150"/>
      <c r="L16" s="150"/>
      <c r="M16" s="150"/>
    </row>
  </sheetData>
  <sheetProtection password="DC4D" sheet="1" objects="1" scenarios="1"/>
  <mergeCells count="24">
    <mergeCell ref="B14:M14"/>
    <mergeCell ref="A15:B15"/>
    <mergeCell ref="F15:G15"/>
    <mergeCell ref="H15:M15"/>
    <mergeCell ref="H10:H11"/>
    <mergeCell ref="A10:A11"/>
    <mergeCell ref="C10:C11"/>
    <mergeCell ref="E10:E11"/>
    <mergeCell ref="A12:A13"/>
    <mergeCell ref="C12:C13"/>
    <mergeCell ref="E12:E13"/>
    <mergeCell ref="H12:H13"/>
    <mergeCell ref="D10:D11"/>
    <mergeCell ref="D12:D13"/>
    <mergeCell ref="F10:G11"/>
    <mergeCell ref="F12:G13"/>
    <mergeCell ref="C4:E4"/>
    <mergeCell ref="F4:G4"/>
    <mergeCell ref="A8:B9"/>
    <mergeCell ref="C8:C9"/>
    <mergeCell ref="D8:D9"/>
    <mergeCell ref="E8:E9"/>
    <mergeCell ref="F8:H8"/>
    <mergeCell ref="F9:G9"/>
  </mergeCells>
  <phoneticPr fontId="4"/>
  <printOptions horizontalCentered="1"/>
  <pageMargins left="0" right="0" top="0.59055118110236227" bottom="0.39370078740157483" header="0.19685039370078741" footer="0.19685039370078741"/>
  <pageSetup paperSize="9" scale="75" orientation="landscape" r:id="rId1"/>
  <headerFooter>
    <oddHeader>&amp;C&amp;16国の認定・保証制度の整理表&amp;R&amp;10R2.5.1現在
山梨県信用保証協会</oddHeader>
  </headerFooter>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104775</xdr:colOff>
                <xdr:row>15</xdr:row>
                <xdr:rowOff>47625</xdr:rowOff>
              </from>
              <to>
                <xdr:col>4</xdr:col>
                <xdr:colOff>1019175</xdr:colOff>
                <xdr:row>15</xdr:row>
                <xdr:rowOff>2771775</xdr:rowOff>
              </to>
            </anchor>
          </objectPr>
        </oleObject>
      </mc:Choice>
      <mc:Fallback>
        <oleObject progId="Word.Document.12" shapeId="512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S35"/>
  <sheetViews>
    <sheetView showGridLines="0" view="pageBreakPreview" zoomScaleNormal="70" zoomScaleSheetLayoutView="100" workbookViewId="0">
      <selection activeCell="X5" sqref="X5"/>
    </sheetView>
  </sheetViews>
  <sheetFormatPr defaultRowHeight="13.5"/>
  <cols>
    <col min="1" max="1" width="1.875" customWidth="1"/>
    <col min="2" max="2" width="8.75" customWidth="1"/>
    <col min="6" max="6" width="3.875" customWidth="1"/>
    <col min="8" max="8" width="8.75" customWidth="1"/>
    <col min="9" max="9" width="1.625" customWidth="1"/>
    <col min="10" max="10" width="2.5" customWidth="1"/>
    <col min="11" max="11" width="14.75" customWidth="1"/>
    <col min="13" max="13" width="10.875" customWidth="1"/>
    <col min="14" max="14" width="8.75" customWidth="1"/>
    <col min="15" max="15" width="4.625" customWidth="1"/>
    <col min="17" max="18" width="10" customWidth="1"/>
    <col min="19" max="19" width="12.125" customWidth="1"/>
  </cols>
  <sheetData>
    <row r="1" spans="1:19" ht="31.15" customHeight="1">
      <c r="A1" s="295" t="s">
        <v>94</v>
      </c>
      <c r="B1" s="295"/>
      <c r="C1" s="295"/>
      <c r="D1" s="295"/>
      <c r="E1" s="295"/>
      <c r="F1" s="295"/>
      <c r="G1" s="295"/>
      <c r="H1" s="295"/>
      <c r="I1" s="295"/>
      <c r="J1" s="295"/>
      <c r="K1" s="295"/>
      <c r="L1" s="295"/>
      <c r="M1" s="295"/>
      <c r="N1" s="295"/>
      <c r="O1" s="295"/>
      <c r="P1" s="295"/>
      <c r="Q1" s="295"/>
      <c r="R1" s="295"/>
      <c r="S1" s="295"/>
    </row>
    <row r="2" spans="1:19" ht="20.45" customHeight="1">
      <c r="S2" s="153" t="s">
        <v>168</v>
      </c>
    </row>
    <row r="3" spans="1:19">
      <c r="S3" s="105" t="s">
        <v>146</v>
      </c>
    </row>
    <row r="4" spans="1:19" ht="22.15" customHeight="1">
      <c r="S4" s="105"/>
    </row>
    <row r="6" spans="1:19" ht="18.600000000000001" customHeight="1"/>
    <row r="11" spans="1:19" ht="17.25" customHeight="1"/>
    <row r="12" spans="1:19" ht="17.25" customHeight="1"/>
    <row r="17" ht="23.1" customHeight="1"/>
    <row r="18" ht="23.1" customHeight="1"/>
    <row r="20" ht="10.15" customHeight="1"/>
    <row r="21" ht="6" customHeight="1"/>
    <row r="24" ht="23.1" customHeight="1"/>
    <row r="25" ht="23.1" customHeight="1"/>
    <row r="35" spans="2:11">
      <c r="B35" s="106" t="s">
        <v>95</v>
      </c>
      <c r="K35" s="106"/>
    </row>
  </sheetData>
  <sheetProtection password="DC4D" sheet="1" objects="1" scenarios="1"/>
  <mergeCells count="1">
    <mergeCell ref="A1:S1"/>
  </mergeCells>
  <phoneticPr fontId="4"/>
  <printOptions horizontalCentered="1" verticalCentered="1"/>
  <pageMargins left="0.19685039370078741" right="0.19685039370078741" top="0.19685039370078741" bottom="0.19685039370078741"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認定・制度判定シート</vt:lpstr>
      <vt:lpstr>危機関連作成</vt:lpstr>
      <vt:lpstr>SN4号作成</vt:lpstr>
      <vt:lpstr>SN５号作成（別紙のみ）</vt:lpstr>
      <vt:lpstr>制度整理表</vt:lpstr>
      <vt:lpstr>選択チャート</vt:lpstr>
      <vt:lpstr>制度整理表!Print_Area</vt:lpstr>
      <vt:lpstr>選択チャート!Print_Area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2020-05-19T11:49:50Z</dcterms:modified>
  <cp:contentStatus/>
</cp:coreProperties>
</file>